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E39" i="1"/>
  <c r="C39"/>
  <c r="D39" s="1"/>
  <c r="C49"/>
  <c r="D49" s="1"/>
  <c r="C50"/>
  <c r="D50" s="1"/>
  <c r="C48"/>
  <c r="D48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8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38" i="1"/>
  <c r="E23" i="3"/>
  <c r="D21"/>
  <c r="C18"/>
  <c r="C16" s="1"/>
  <c r="E16"/>
  <c r="C23"/>
  <c r="D16"/>
  <c r="C34" i="1"/>
  <c r="D19"/>
  <c r="E25"/>
  <c r="E24" s="1"/>
  <c r="C28"/>
  <c r="D23"/>
  <c r="D11"/>
  <c r="C17" s="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<sst xmlns="http://schemas.openxmlformats.org/spreadsheetml/2006/main" count="214" uniqueCount="78">
  <si>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</si>
  <si>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</si>
  <si>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</si>
  <si>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</si>
  <si>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</si>
  <si>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</si>
  <si>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</si>
  <si>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</si>
  <si>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</si>
  <si>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</si>
  <si>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</si>
  <si>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</si>
  <si>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</si>
  <si>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</si>
  <si>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</si>
  <si>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</si>
  <si>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</si>
  <si>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</si>
  <si>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</si>
  <si>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</si>
  <si>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</si>
  <si>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</si>
  <si>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</si>
  <si>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</si>
  <si>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</si>
  <si>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</si>
  <si>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</si>
  <si>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</si>
  <si>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</si>
  <si>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</si>
  <si>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</si>
  <si>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</si>
  <si>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</si>
  <si>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</si>
  <si>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</si>
  <si>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</si>
  <si>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</si>
  <si>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</si>
  <si>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</si>
  <si>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</si>
  <si>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</si>
  <si>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</si>
  <si>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</si>
  <si>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</si>
  <si>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</si>
  <si>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</si>
  <si>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</si>
  <si>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</si>
  <si>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</si>
  <si>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</si>
  <si>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</si>
  <si>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</si>
  <si>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</si>
  <si>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</si>
  <si>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</si>
  <si>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</si>
  <si>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</si>
  <si>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</si>
  <si>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</si>
  <si>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</si>
  <si>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</si>
  <si>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</si>
  <si>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</si>
  <si>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</si>
  <si>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</si>
  <si>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</si>
  <si>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</si>
  <si>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</si>
  <si>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</si>
  <si>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</si>
  <si>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</si>
  <si>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</si>
  <si>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</si>
  <si>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</si>
  <si>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Аренда контейнера ТБО (тип-бункер)</t>
  </si>
  <si>
    <t>План работ и услуг по содержанию и ремонту общего имущества МКД на 2022 год по адресу: г.Барнаул ул. Попова,40</t>
  </si>
  <si>
    <t>Установка швеллеров</t>
  </si>
  <si>
    <t>Ремонт м/п швов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</si>
</sst>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166" fontId="1" fillId="0" borderId="1" xfId="0" applyNumberFormat="1" applyFont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Normal="100" workbookViewId="0">
      <selection activeCell="F46" sqref="F46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74" t="s">
        <v>75</v>
      </c>
      <c r="B2" s="74"/>
      <c r="C2" s="74"/>
      <c r="D2" s="74"/>
      <c r="E2" s="74"/>
    </row>
    <row r="3" spans="1:6">
      <c r="A3" s="74"/>
      <c r="B3" s="74"/>
      <c r="C3" s="74"/>
      <c r="D3" s="74"/>
      <c r="E3" s="74"/>
    </row>
    <row r="4" spans="1:6">
      <c r="A4" s="75"/>
      <c r="B4" s="75"/>
      <c r="C4" s="75"/>
      <c r="D4" s="75"/>
      <c r="E4" s="75"/>
    </row>
    <row r="5" spans="1:6">
      <c r="A5" s="76" t="s">
        <v>0</v>
      </c>
      <c r="B5" s="77"/>
      <c r="C5" s="76" t="s">
        <v>73</v>
      </c>
      <c r="D5" s="78"/>
      <c r="E5" s="77"/>
    </row>
    <row r="6" spans="1:6">
      <c r="A6" s="76" t="s">
        <v>2</v>
      </c>
      <c r="B6" s="77"/>
      <c r="C6" s="79">
        <v>4</v>
      </c>
      <c r="D6" s="80"/>
      <c r="E6" s="81"/>
    </row>
    <row r="7" spans="1:6">
      <c r="A7" s="76" t="s">
        <v>3</v>
      </c>
      <c r="B7" s="77"/>
      <c r="C7" s="79">
        <v>2697.7</v>
      </c>
      <c r="D7" s="80"/>
      <c r="E7" s="81"/>
    </row>
    <row r="8" spans="1:6">
      <c r="A8" s="76" t="s">
        <v>4</v>
      </c>
      <c r="B8" s="77"/>
      <c r="C8" s="79">
        <v>630</v>
      </c>
      <c r="D8" s="80"/>
      <c r="E8" s="81"/>
    </row>
    <row r="9" spans="1:6">
      <c r="A9" s="76" t="s">
        <v>5</v>
      </c>
      <c r="B9" s="77"/>
      <c r="C9" s="79">
        <v>9.3699999999999992</v>
      </c>
      <c r="D9" s="80"/>
      <c r="E9" s="81"/>
    </row>
    <row r="10" spans="1:6">
      <c r="A10" s="76" t="s">
        <v>6</v>
      </c>
      <c r="B10" s="77"/>
      <c r="C10" s="79">
        <v>16848</v>
      </c>
      <c r="D10" s="80"/>
      <c r="E10" s="81"/>
      <c r="F10" s="70"/>
    </row>
    <row r="11" spans="1:6">
      <c r="A11" s="40"/>
      <c r="B11" s="41" t="s">
        <v>56</v>
      </c>
      <c r="C11" s="40"/>
      <c r="D11" s="42">
        <f>C7*C9</f>
        <v>25277.448999999997</v>
      </c>
      <c r="E11" s="41"/>
    </row>
    <row r="12" spans="1:6">
      <c r="A12" s="40"/>
      <c r="B12" s="41" t="s">
        <v>65</v>
      </c>
      <c r="C12" s="40"/>
      <c r="D12" s="42">
        <f>D11+(C10/12)</f>
        <v>26681.448999999997</v>
      </c>
      <c r="E12" s="41"/>
    </row>
    <row r="13" spans="1:6">
      <c r="A13" s="76" t="s">
        <v>7</v>
      </c>
      <c r="B13" s="77"/>
      <c r="C13" s="76">
        <f>(C7*C9*12)+C10</f>
        <v>320177.38799999998</v>
      </c>
      <c r="D13" s="78"/>
      <c r="E13" s="77"/>
    </row>
    <row r="14" spans="1:6">
      <c r="A14" s="76" t="s">
        <v>8</v>
      </c>
      <c r="B14" s="78"/>
      <c r="C14" s="78"/>
      <c r="D14" s="78"/>
      <c r="E14" s="77"/>
    </row>
    <row r="15" spans="1:6" s="69" customFormat="1" ht="36" customHeight="1">
      <c r="A15" s="72"/>
      <c r="B15" s="73" t="s">
        <v>12</v>
      </c>
      <c r="C15" s="73" t="s">
        <v>13</v>
      </c>
      <c r="D15" s="71" t="s">
        <v>14</v>
      </c>
      <c r="E15" s="73" t="s">
        <v>15</v>
      </c>
    </row>
    <row r="16" spans="1:6" ht="13.5">
      <c r="A16" s="44">
        <v>1</v>
      </c>
      <c r="B16" s="45" t="s">
        <v>9</v>
      </c>
      <c r="C16" s="46">
        <f>C17+C18</f>
        <v>5856.3400284333329</v>
      </c>
      <c r="D16" s="46">
        <f>D17+D18</f>
        <v>2.2697685133385233</v>
      </c>
      <c r="E16" s="46">
        <f>E17+E18</f>
        <v>70276.080341199995</v>
      </c>
    </row>
    <row r="17" spans="1:5">
      <c r="A17" s="47" t="s">
        <v>10</v>
      </c>
      <c r="B17" s="1" t="s">
        <v>11</v>
      </c>
      <c r="C17" s="48">
        <f>(D11*12.59%)+(C10*12.59%/12)</f>
        <v>3359.1944291</v>
      </c>
      <c r="D17" s="49">
        <f>C17/C7</f>
        <v>1.2452068165844981</v>
      </c>
      <c r="E17" s="49">
        <f>C17*12</f>
        <v>40310.3331492</v>
      </c>
    </row>
    <row r="18" spans="1:5">
      <c r="A18" s="43" t="s">
        <v>16</v>
      </c>
      <c r="B18" s="1" t="s">
        <v>17</v>
      </c>
      <c r="C18" s="50">
        <f>SUM(C19:C21)</f>
        <v>2497.1455993333334</v>
      </c>
      <c r="D18" s="50">
        <f>SUM(D19:D22)</f>
        <v>1.0245616967540252</v>
      </c>
      <c r="E18" s="50">
        <f t="shared" ref="E18" si="0">SUM(E19:E21)</f>
        <v>29965.747192000003</v>
      </c>
    </row>
    <row r="19" spans="1:5">
      <c r="A19" s="47" t="s">
        <v>18</v>
      </c>
      <c r="B19" s="1" t="s">
        <v>19</v>
      </c>
      <c r="C19" s="49">
        <f>E19/12</f>
        <v>909.33333333333337</v>
      </c>
      <c r="D19" s="49">
        <f>C19/C7</f>
        <v>0.33707726334779015</v>
      </c>
      <c r="E19" s="48">
        <v>10912</v>
      </c>
    </row>
    <row r="20" spans="1:5" ht="38.25">
      <c r="A20" s="47" t="s">
        <v>20</v>
      </c>
      <c r="B20" s="12" t="s">
        <v>21</v>
      </c>
      <c r="C20" s="49">
        <f>D20*C7</f>
        <v>728.37900000000002</v>
      </c>
      <c r="D20" s="1">
        <v>0.27</v>
      </c>
      <c r="E20" s="49">
        <f>C20*12</f>
        <v>8740.5480000000007</v>
      </c>
    </row>
    <row r="21" spans="1:5">
      <c r="A21" s="47" t="s">
        <v>22</v>
      </c>
      <c r="B21" s="1" t="s">
        <v>23</v>
      </c>
      <c r="C21" s="49">
        <f>D11*3.4%</f>
        <v>859.433266</v>
      </c>
      <c r="D21" s="49">
        <f>C21/C7</f>
        <v>0.31858000000000003</v>
      </c>
      <c r="E21" s="49">
        <f>C21*12</f>
        <v>10313.199192</v>
      </c>
    </row>
    <row r="22" spans="1:5">
      <c r="A22" s="47" t="s">
        <v>69</v>
      </c>
      <c r="B22" s="1" t="s">
        <v>70</v>
      </c>
      <c r="C22" s="49">
        <f>E22/12</f>
        <v>266.81448999999998</v>
      </c>
      <c r="D22" s="49">
        <f>C22/C7</f>
        <v>9.8904433406234935E-2</v>
      </c>
      <c r="E22" s="49">
        <f>C13*1%</f>
        <v>3201.7738799999997</v>
      </c>
    </row>
    <row r="23" spans="1:5" ht="13.5">
      <c r="A23" s="51" t="s">
        <v>24</v>
      </c>
      <c r="B23" s="45" t="s">
        <v>25</v>
      </c>
      <c r="C23" s="46">
        <f>C24+C28+C34</f>
        <v>17715.257999999994</v>
      </c>
      <c r="D23" s="46">
        <f>D24+D28+D34</f>
        <v>6.566800607925269</v>
      </c>
      <c r="E23" s="46">
        <f>E24+E28+E34</f>
        <v>212583.09600000002</v>
      </c>
    </row>
    <row r="24" spans="1:5">
      <c r="A24" s="52" t="s">
        <v>26</v>
      </c>
      <c r="B24" s="53" t="s">
        <v>27</v>
      </c>
      <c r="C24" s="54">
        <f>SUM(C25:C27)</f>
        <v>620.471</v>
      </c>
      <c r="D24" s="54">
        <f>SUM(D25:D27)</f>
        <v>0.22999999999999998</v>
      </c>
      <c r="E24" s="54">
        <f>SUM(E25:E27)</f>
        <v>7445.6519999999991</v>
      </c>
    </row>
    <row r="25" spans="1:5">
      <c r="A25" s="47" t="s">
        <v>28</v>
      </c>
      <c r="B25" s="12" t="s">
        <v>61</v>
      </c>
      <c r="C25" s="49">
        <f>D25*C7</f>
        <v>485.58599999999996</v>
      </c>
      <c r="D25" s="1">
        <v>0.18</v>
      </c>
      <c r="E25" s="49">
        <f>C25*12</f>
        <v>5827.0319999999992</v>
      </c>
    </row>
    <row r="26" spans="1:5">
      <c r="A26" s="47" t="s">
        <v>29</v>
      </c>
      <c r="B26" s="1" t="s">
        <v>30</v>
      </c>
      <c r="C26" s="49">
        <f>D26*C7</f>
        <v>134.88499999999999</v>
      </c>
      <c r="D26" s="1">
        <v>0.05</v>
      </c>
      <c r="E26" s="49">
        <f>C26*12</f>
        <v>1618.62</v>
      </c>
    </row>
    <row r="27" spans="1:5">
      <c r="A27" s="55" t="s">
        <v>31</v>
      </c>
      <c r="B27" s="1" t="s">
        <v>57</v>
      </c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9202.1579999999994</v>
      </c>
      <c r="D28" s="54">
        <f>SUM(D29:D33)</f>
        <v>3.4111124291062755</v>
      </c>
      <c r="E28" s="54">
        <f>SUM(E29:E33)</f>
        <v>110425.89600000001</v>
      </c>
    </row>
    <row r="29" spans="1:5">
      <c r="A29" s="47" t="s">
        <v>34</v>
      </c>
      <c r="B29" s="12" t="s">
        <v>62</v>
      </c>
      <c r="C29" s="49">
        <f>D29*C7</f>
        <v>4720.9749999999995</v>
      </c>
      <c r="D29" s="1">
        <v>1.75</v>
      </c>
      <c r="E29" s="49">
        <f>C29*12</f>
        <v>56651.7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0.87111242910627573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242.79299999999998</v>
      </c>
      <c r="D31" s="1">
        <v>0.09</v>
      </c>
      <c r="E31" s="49">
        <f>C31*12</f>
        <v>2913.5159999999996</v>
      </c>
    </row>
    <row r="32" spans="1:5">
      <c r="A32" s="55" t="s">
        <v>38</v>
      </c>
      <c r="B32" s="1" t="s">
        <v>40</v>
      </c>
      <c r="C32" s="49">
        <f>D32*C7</f>
        <v>80.930999999999997</v>
      </c>
      <c r="D32" s="1">
        <v>0.03</v>
      </c>
      <c r="E32" s="49">
        <f>C32*12</f>
        <v>971.17200000000003</v>
      </c>
    </row>
    <row r="33" spans="1:5">
      <c r="A33" s="55" t="s">
        <v>39</v>
      </c>
      <c r="B33" s="1" t="s">
        <v>41</v>
      </c>
      <c r="C33" s="49">
        <f>D33*C7</f>
        <v>1807.4590000000001</v>
      </c>
      <c r="D33" s="1">
        <v>0.67</v>
      </c>
      <c r="E33" s="49">
        <f>C33*12</f>
        <v>21689.508000000002</v>
      </c>
    </row>
    <row r="34" spans="1:5" ht="25.5">
      <c r="A34" s="52" t="s">
        <v>42</v>
      </c>
      <c r="B34" s="53" t="s">
        <v>43</v>
      </c>
      <c r="C34" s="54">
        <f>SUM(C35:C40)</f>
        <v>7892.6289999999972</v>
      </c>
      <c r="D34" s="54">
        <f>SUM(D35:D40)</f>
        <v>2.9256881788189935</v>
      </c>
      <c r="E34" s="54">
        <f>SUM(E35:E40)</f>
        <v>94711.54800000001</v>
      </c>
    </row>
    <row r="35" spans="1:5" ht="25.5">
      <c r="A35" s="47" t="s">
        <v>44</v>
      </c>
      <c r="B35" s="12" t="s">
        <v>63</v>
      </c>
      <c r="C35" s="49">
        <f>D35*C7</f>
        <v>6825.1809999999987</v>
      </c>
      <c r="D35" s="1">
        <v>2.5299999999999998</v>
      </c>
      <c r="E35" s="49">
        <f>C35*12</f>
        <v>81902.171999999991</v>
      </c>
    </row>
    <row r="36" spans="1:5">
      <c r="A36" s="47" t="s">
        <v>46</v>
      </c>
      <c r="B36" s="1" t="s">
        <v>45</v>
      </c>
      <c r="C36" s="49">
        <f>D36*C7</f>
        <v>242.79299999999998</v>
      </c>
      <c r="D36" s="1">
        <v>0.09</v>
      </c>
      <c r="E36" s="49">
        <f t="shared" ref="E36:E40" si="1">C36*12</f>
        <v>2913.5159999999996</v>
      </c>
    </row>
    <row r="37" spans="1:5">
      <c r="A37" s="47" t="s">
        <v>47</v>
      </c>
      <c r="B37" s="1" t="s">
        <v>48</v>
      </c>
      <c r="C37" s="49">
        <f>D37*C7</f>
        <v>53.954000000000001</v>
      </c>
      <c r="D37" s="1">
        <v>0.02</v>
      </c>
      <c r="E37" s="49">
        <f t="shared" si="1"/>
        <v>647.44799999999998</v>
      </c>
    </row>
    <row r="38" spans="1:5">
      <c r="A38" s="47" t="s">
        <v>49</v>
      </c>
      <c r="B38" s="1" t="s">
        <v>50</v>
      </c>
      <c r="C38" s="49">
        <f>D38*C7</f>
        <v>80.930999999999997</v>
      </c>
      <c r="D38" s="1">
        <v>0.03</v>
      </c>
      <c r="E38" s="49">
        <f t="shared" si="1"/>
        <v>971.17200000000003</v>
      </c>
    </row>
    <row r="39" spans="1:5">
      <c r="A39" s="55" t="s">
        <v>51</v>
      </c>
      <c r="B39" s="1" t="s">
        <v>52</v>
      </c>
      <c r="C39" s="59">
        <f>E39/12</f>
        <v>420</v>
      </c>
      <c r="D39" s="60">
        <f>C39/C7</f>
        <v>0.15568817881899397</v>
      </c>
      <c r="E39" s="59">
        <f>C8*4*2</f>
        <v>5040</v>
      </c>
    </row>
    <row r="40" spans="1:5">
      <c r="A40" s="47" t="s">
        <v>53</v>
      </c>
      <c r="B40" s="1" t="s">
        <v>30</v>
      </c>
      <c r="C40" s="49">
        <f>D40*C7</f>
        <v>269.77</v>
      </c>
      <c r="D40" s="1">
        <v>0.1</v>
      </c>
      <c r="E40" s="49">
        <f t="shared" si="1"/>
        <v>3237.24</v>
      </c>
    </row>
    <row r="41" spans="1:5">
      <c r="A41" s="52" t="s">
        <v>71</v>
      </c>
      <c r="B41" s="58" t="s">
        <v>59</v>
      </c>
      <c r="C41" s="54">
        <f>D41*C7</f>
        <v>1439.0364815666667</v>
      </c>
      <c r="D41" s="54">
        <f>C9-D16-D23</f>
        <v>0.53343087873620743</v>
      </c>
      <c r="E41" s="54">
        <f>C41*12</f>
        <v>17268.437778799998</v>
      </c>
    </row>
    <row r="42" spans="1:5">
      <c r="A42" s="47"/>
      <c r="B42" s="1" t="s">
        <v>76</v>
      </c>
      <c r="C42" s="49">
        <f>E42/12</f>
        <v>1233.3333333333333</v>
      </c>
      <c r="D42" s="49">
        <f>C42/C7</f>
        <v>0.45717957272244258</v>
      </c>
      <c r="E42" s="57">
        <v>14800</v>
      </c>
    </row>
    <row r="43" spans="1:5">
      <c r="A43" s="47"/>
      <c r="B43" s="1" t="s">
        <v>74</v>
      </c>
      <c r="C43" s="49">
        <f t="shared" ref="C43:C44" si="2">E43/12</f>
        <v>196.42333333333332</v>
      </c>
      <c r="D43" s="49">
        <f>C43/C7</f>
        <v>7.2811407248149662E-2</v>
      </c>
      <c r="E43" s="57">
        <v>2357.08</v>
      </c>
    </row>
    <row r="44" spans="1:5">
      <c r="A44" s="47"/>
      <c r="B44" s="1"/>
      <c r="C44" s="49">
        <f t="shared" si="2"/>
        <v>0</v>
      </c>
      <c r="D44" s="49">
        <f>C44/C7</f>
        <v>0</v>
      </c>
      <c r="E44" s="57"/>
    </row>
    <row r="45" spans="1:5">
      <c r="A45" s="47"/>
      <c r="B45" s="61"/>
      <c r="C45" s="62">
        <f>SUM(C42:C44)</f>
        <v>1429.7566666666667</v>
      </c>
      <c r="D45" s="62">
        <f>SUM(D42:D44)</f>
        <v>0.52999097997059219</v>
      </c>
      <c r="E45" s="61">
        <f>SUM(E42:E44)</f>
        <v>17157.080000000002</v>
      </c>
    </row>
    <row r="46" spans="1:5">
      <c r="A46" s="63"/>
      <c r="B46" s="64" t="s">
        <v>60</v>
      </c>
      <c r="C46" s="65">
        <f>D46*C7</f>
        <v>25277.448999999997</v>
      </c>
      <c r="D46" s="65">
        <f>D41+D23+D16</f>
        <v>9.3699999999999992</v>
      </c>
      <c r="E46" s="65">
        <f>C46*12</f>
        <v>303329.38799999998</v>
      </c>
    </row>
    <row r="47" spans="1:5">
      <c r="A47" s="63" t="s">
        <v>72</v>
      </c>
      <c r="B47" s="58" t="s">
        <v>66</v>
      </c>
      <c r="C47" s="58">
        <f>D47*C7</f>
        <v>1404.0000000000002</v>
      </c>
      <c r="D47" s="54">
        <f>C10/C7/12</f>
        <v>0.52044334062349418</v>
      </c>
      <c r="E47" s="58">
        <f>C47*12</f>
        <v>16848.000000000004</v>
      </c>
    </row>
    <row r="48" spans="1:5">
      <c r="A48" s="47"/>
      <c r="B48" s="1" t="s">
        <v>76</v>
      </c>
      <c r="C48" s="66">
        <f>E48/12</f>
        <v>390.91666666666669</v>
      </c>
      <c r="D48" s="49">
        <f>C48/C7</f>
        <v>0.14490739024601204</v>
      </c>
      <c r="E48" s="57">
        <v>4691</v>
      </c>
    </row>
    <row r="49" spans="1:5">
      <c r="A49" s="47"/>
      <c r="B49" s="1" t="s">
        <v>77</v>
      </c>
      <c r="C49" s="66">
        <f t="shared" ref="C49:C50" si="3">E49/12</f>
        <v>1013.0833333333334</v>
      </c>
      <c r="D49" s="49">
        <f>C49/C7</f>
        <v>0.37553595037748211</v>
      </c>
      <c r="E49" s="57">
        <v>12157</v>
      </c>
    </row>
    <row r="50" spans="1:5">
      <c r="A50" s="43"/>
      <c r="B50" s="1"/>
      <c r="C50" s="66">
        <f t="shared" si="3"/>
        <v>0</v>
      </c>
      <c r="D50" s="49">
        <f>C50/C7</f>
        <v>0</v>
      </c>
      <c r="E50" s="57"/>
    </row>
    <row r="51" spans="1:5">
      <c r="A51" s="43"/>
      <c r="B51" s="67"/>
      <c r="C51" s="67"/>
      <c r="D51" s="68"/>
      <c r="E51" s="67"/>
    </row>
    <row r="52" spans="1:5">
      <c r="A52" s="43"/>
      <c r="B52" s="1"/>
      <c r="C52" s="1"/>
      <c r="D52" s="49"/>
      <c r="E52" s="1"/>
    </row>
  </sheetData>
  <mergeCells count="16"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5" t="s">
        <v>64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1</v>
      </c>
      <c r="D5" s="84"/>
      <c r="E5" s="83"/>
    </row>
    <row r="6" spans="1:5" ht="20.100000000000001" customHeight="1">
      <c r="A6" s="82" t="s">
        <v>2</v>
      </c>
      <c r="B6" s="83"/>
      <c r="C6" s="82">
        <v>9</v>
      </c>
      <c r="D6" s="84"/>
      <c r="E6" s="83"/>
    </row>
    <row r="7" spans="1:5" ht="20.100000000000001" customHeight="1">
      <c r="A7" s="82" t="s">
        <v>3</v>
      </c>
      <c r="B7" s="83"/>
      <c r="C7" s="82">
        <v>17773.7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8.5</v>
      </c>
      <c r="D9" s="84"/>
      <c r="E9" s="83"/>
    </row>
    <row r="10" spans="1:5" ht="20.100000000000001" customHeight="1">
      <c r="A10" s="82" t="s">
        <v>6</v>
      </c>
      <c r="B10" s="83"/>
      <c r="C10" s="82">
        <v>34700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82" t="s">
        <v>7</v>
      </c>
      <c r="B13" s="83"/>
      <c r="C13" s="82">
        <f>(C7*C9*12)+C10</f>
        <v>1847617.4000000001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5" t="s">
        <v>67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68</v>
      </c>
      <c r="D5" s="84"/>
      <c r="E5" s="83"/>
    </row>
    <row r="6" spans="1:5" ht="20.100000000000001" customHeight="1">
      <c r="A6" s="82" t="s">
        <v>2</v>
      </c>
      <c r="B6" s="83"/>
      <c r="C6" s="82"/>
      <c r="D6" s="84"/>
      <c r="E6" s="83"/>
    </row>
    <row r="7" spans="1:5" ht="20.100000000000001" customHeight="1">
      <c r="A7" s="82" t="s">
        <v>3</v>
      </c>
      <c r="B7" s="83"/>
      <c r="C7" s="82">
        <v>2706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9.3699999999999992</v>
      </c>
      <c r="D9" s="84"/>
      <c r="E9" s="83"/>
    </row>
    <row r="10" spans="1:5" ht="20.100000000000001" customHeight="1">
      <c r="A10" s="82" t="s">
        <v>6</v>
      </c>
      <c r="B10" s="83"/>
      <c r="C10" s="82">
        <v>12250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82" t="s">
        <v>7</v>
      </c>
      <c r="B13" s="83"/>
      <c r="C13" s="82">
        <f>(C7*C9*12)+C10</f>
        <v>316512.63999999996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2021-12-01T02:04:28Z</cp:lastPrinted>
  <dcterms:created xsi:type="dcterms:W3CDTF">2021-10-01T06:56:05Z</dcterms:created>
  <dcterms:modified xsi:type="dcterms:W3CDTF">2021-12-06T06:49:50Z</dcterms:modified>
</cp:coreProperties>
</file>