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4" sheetId="10" r:id="rId1"/>
  </sheets>
  <calcPr calcId="145621"/>
</workbook>
</file>

<file path=xl/calcChain.xml><?xml version="1.0" encoding="utf-8"?>
<calcChain xmlns="http://schemas.openxmlformats.org/spreadsheetml/2006/main">
  <c r="C41" i="10" l="1"/>
  <c r="E38" i="10"/>
  <c r="C38" i="10" s="1"/>
  <c r="D38" i="10" s="1"/>
  <c r="D41" i="10" l="1"/>
  <c r="C44" i="10" l="1"/>
  <c r="D44" i="10" s="1"/>
  <c r="D43" i="10"/>
  <c r="C43" i="10" s="1"/>
  <c r="E43" i="10" s="1"/>
  <c r="C39" i="10"/>
  <c r="E39" i="10" s="1"/>
  <c r="C37" i="10"/>
  <c r="E37" i="10" s="1"/>
  <c r="C36" i="10"/>
  <c r="E36" i="10" s="1"/>
  <c r="C35" i="10"/>
  <c r="E35" i="10" s="1"/>
  <c r="C34" i="10"/>
  <c r="E34" i="10" s="1"/>
  <c r="D33" i="10"/>
  <c r="C32" i="10"/>
  <c r="E32" i="10" s="1"/>
  <c r="C31" i="10"/>
  <c r="E31" i="10" s="1"/>
  <c r="C30" i="10"/>
  <c r="E30" i="10" s="1"/>
  <c r="E29" i="10"/>
  <c r="D29" i="10"/>
  <c r="C28" i="10"/>
  <c r="E28" i="10" s="1"/>
  <c r="D27" i="10"/>
  <c r="D24" i="10"/>
  <c r="C26" i="10"/>
  <c r="E26" i="10" s="1"/>
  <c r="C25" i="10"/>
  <c r="C20" i="10"/>
  <c r="E20" i="10" s="1"/>
  <c r="C19" i="10"/>
  <c r="D19" i="10" s="1"/>
  <c r="C13" i="10"/>
  <c r="E22" i="10" s="1"/>
  <c r="C22" i="10" s="1"/>
  <c r="D22" i="10" s="1"/>
  <c r="D11" i="10"/>
  <c r="C21" i="10" s="1"/>
  <c r="C24" i="10" l="1"/>
  <c r="D23" i="10"/>
  <c r="E27" i="10"/>
  <c r="E25" i="10"/>
  <c r="E24" i="10" s="1"/>
  <c r="C27" i="10"/>
  <c r="C17" i="10"/>
  <c r="E33" i="10"/>
  <c r="D12" i="10"/>
  <c r="D21" i="10"/>
  <c r="D18" i="10" s="1"/>
  <c r="C18" i="10"/>
  <c r="E21" i="10"/>
  <c r="E18" i="10" s="1"/>
  <c r="C33" i="10"/>
  <c r="C23" i="10" l="1"/>
  <c r="E23" i="10"/>
  <c r="C16" i="10"/>
  <c r="E17" i="10"/>
  <c r="E16" i="10" s="1"/>
  <c r="D17" i="10"/>
  <c r="D16" i="10" s="1"/>
  <c r="D40" i="10" s="1"/>
  <c r="D42" i="10" l="1"/>
  <c r="C42" i="10" s="1"/>
  <c r="E42" i="10" s="1"/>
  <c r="C40" i="10"/>
  <c r="E40" i="10" s="1"/>
</calcChain>
</file>

<file path=xl/sharedStrings.xml><?xml version="1.0" encoding="utf-8"?>
<sst xmlns="http://schemas.openxmlformats.org/spreadsheetml/2006/main" count="74" uniqueCount="72">
  <si>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</si>
  <si>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</si>
  <si>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</si>
  <si>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</si>
  <si>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</si>
  <si>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</si>
  <si>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</si>
  <si>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</si>
  <si>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</si>
  <si>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</si>
  <si>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</si>
  <si>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</si>
  <si>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</si>
  <si>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</si>
  <si>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</si>
  <si>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</si>
  <si>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</si>
  <si>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</si>
  <si>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</si>
  <si>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</si>
  <si>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</si>
  <si>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</si>
  <si>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</si>
  <si>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</si>
  <si>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</si>
  <si>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</si>
  <si>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</si>
  <si>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</si>
  <si>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</si>
  <si>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</si>
  <si>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</si>
  <si>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</si>
  <si>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</si>
  <si>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</si>
  <si>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</si>
  <si>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</si>
  <si>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</si>
  <si>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</si>
  <si>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</si>
  <si>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</si>
  <si>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</si>
  <si>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</si>
  <si>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</si>
  <si>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</si>
  <si>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</si>
  <si>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</si>
  <si>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</si>
  <si>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</si>
  <si>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</si>
  <si>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</si>
  <si>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</si>
  <si>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</si>
  <si>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</si>
  <si>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</si>
  <si>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</si>
  <si>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</si>
  <si>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</si>
  <si>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</si>
  <si>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</si>
  <si>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</si>
  <si>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</si>
  <si>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</si>
  <si>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</si>
  <si>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</si>
  <si>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</si>
  <si>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</si>
  <si>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</si>
  <si>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5-ти этажный дом</t>
  </si>
  <si>
    <t>Ремонт балконного козырька по заявкам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</si>
  <si>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</si>
  <si>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</si>
  <si>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ул.Веры Кащеевой,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</si>
</sst>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5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9"/>
  <sheetViews>
    <sheetView tabSelected="1" workbookViewId="0">
      <selection activeCell="I17" sqref="I17"/>
    </sheetView>
  </sheetViews>
  <sheetFormatPr defaultRowHeight="13.8" x14ac:dyDescent="0.3"/>
  <cols>
    <col min="1" max="1" width="8.5546875" style="21" customWidth="1"/>
    <col min="2" max="2" width="74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6" t="s">
        <v>71</v>
      </c>
      <c r="B2" s="46"/>
      <c r="C2" s="46"/>
      <c r="D2" s="46"/>
      <c r="E2" s="46"/>
    </row>
    <row r="3" spans="1:5" x14ac:dyDescent="0.3">
      <c r="A3" s="46"/>
      <c r="B3" s="46"/>
      <c r="C3" s="46"/>
      <c r="D3" s="46"/>
      <c r="E3" s="46"/>
    </row>
    <row r="4" spans="1:5" x14ac:dyDescent="0.3">
      <c r="A4" s="47"/>
      <c r="B4" s="47"/>
      <c r="C4" s="47"/>
      <c r="D4" s="47"/>
      <c r="E4" s="47"/>
    </row>
    <row r="5" spans="1:5" ht="15.6" x14ac:dyDescent="0.3">
      <c r="A5" s="38" t="s">
        <v>0</v>
      </c>
      <c r="B5" s="39"/>
      <c r="C5" s="38" t="s">
        <v>67</v>
      </c>
      <c r="D5" s="48"/>
      <c r="E5" s="39"/>
    </row>
    <row r="6" spans="1:5" ht="15.6" x14ac:dyDescent="0.3">
      <c r="A6" s="38" t="s">
        <v>1</v>
      </c>
      <c r="B6" s="39"/>
      <c r="C6" s="40">
        <v>3</v>
      </c>
      <c r="D6" s="41"/>
      <c r="E6" s="42"/>
    </row>
    <row r="7" spans="1:5" ht="15.6" x14ac:dyDescent="0.3">
      <c r="A7" s="38" t="s">
        <v>2</v>
      </c>
      <c r="B7" s="39"/>
      <c r="C7" s="40">
        <v>2121.8000000000002</v>
      </c>
      <c r="D7" s="41"/>
      <c r="E7" s="42"/>
    </row>
    <row r="8" spans="1:5" ht="15.6" x14ac:dyDescent="0.3">
      <c r="A8" s="38" t="s">
        <v>3</v>
      </c>
      <c r="B8" s="39"/>
      <c r="C8" s="40">
        <v>424</v>
      </c>
      <c r="D8" s="41"/>
      <c r="E8" s="42"/>
    </row>
    <row r="9" spans="1:5" ht="15.6" x14ac:dyDescent="0.3">
      <c r="A9" s="38" t="s">
        <v>4</v>
      </c>
      <c r="B9" s="39"/>
      <c r="C9" s="40">
        <v>9.3699999999999992</v>
      </c>
      <c r="D9" s="41"/>
      <c r="E9" s="42"/>
    </row>
    <row r="10" spans="1:5" ht="15.6" x14ac:dyDescent="0.3">
      <c r="A10" s="38" t="s">
        <v>5</v>
      </c>
      <c r="B10" s="39"/>
      <c r="C10" s="40">
        <v>22200</v>
      </c>
      <c r="D10" s="41"/>
      <c r="E10" s="42"/>
    </row>
    <row r="11" spans="1:5" ht="15.6" x14ac:dyDescent="0.3">
      <c r="A11" s="26"/>
      <c r="B11" s="27" t="s">
        <v>52</v>
      </c>
      <c r="C11" s="35"/>
      <c r="D11" s="37">
        <f>C7*C9</f>
        <v>19881.266</v>
      </c>
      <c r="E11" s="36"/>
    </row>
    <row r="12" spans="1:5" ht="15.6" x14ac:dyDescent="0.3">
      <c r="A12" s="26"/>
      <c r="B12" s="27" t="s">
        <v>57</v>
      </c>
      <c r="C12" s="35"/>
      <c r="D12" s="37">
        <f>D11+(C10/12)</f>
        <v>21731.266</v>
      </c>
      <c r="E12" s="36"/>
    </row>
    <row r="13" spans="1:5" ht="15.6" x14ac:dyDescent="0.3">
      <c r="A13" s="38" t="s">
        <v>6</v>
      </c>
      <c r="B13" s="39"/>
      <c r="C13" s="43">
        <f>(C7*C9*12)+C10</f>
        <v>260775.19199999998</v>
      </c>
      <c r="D13" s="44"/>
      <c r="E13" s="45"/>
    </row>
    <row r="14" spans="1:5" ht="15.6" x14ac:dyDescent="0.3">
      <c r="A14" s="38" t="s">
        <v>7</v>
      </c>
      <c r="B14" s="48"/>
      <c r="C14" s="48"/>
      <c r="D14" s="48"/>
      <c r="E14" s="39"/>
    </row>
    <row r="15" spans="1:5" ht="46.8" x14ac:dyDescent="0.3">
      <c r="A15" s="3"/>
      <c r="B15" s="6" t="s">
        <v>11</v>
      </c>
      <c r="C15" s="6" t="s">
        <v>12</v>
      </c>
      <c r="D15" s="7" t="s">
        <v>13</v>
      </c>
      <c r="E15" s="6" t="s">
        <v>14</v>
      </c>
    </row>
    <row r="16" spans="1:5" ht="18" x14ac:dyDescent="0.35">
      <c r="A16" s="17">
        <v>1</v>
      </c>
      <c r="B16" s="10" t="s">
        <v>8</v>
      </c>
      <c r="C16" s="15">
        <f>C17+C18</f>
        <v>4322.7637520000007</v>
      </c>
      <c r="D16" s="15">
        <f>D17+D18</f>
        <v>2.139728726552927</v>
      </c>
      <c r="E16" s="15">
        <f>E17+E18</f>
        <v>51873.165024000002</v>
      </c>
    </row>
    <row r="17" spans="1:5" ht="15.6" x14ac:dyDescent="0.3">
      <c r="A17" s="18" t="s">
        <v>9</v>
      </c>
      <c r="B17" s="5" t="s">
        <v>10</v>
      </c>
      <c r="C17" s="28">
        <f>(D11*13.8%)+(C10*13.8%/12)</f>
        <v>2998.9147080000002</v>
      </c>
      <c r="D17" s="28">
        <f>C17/C7</f>
        <v>1.4133823678009236</v>
      </c>
      <c r="E17" s="28">
        <f>C17*12</f>
        <v>35986.976496000003</v>
      </c>
    </row>
    <row r="18" spans="1:5" ht="15.6" x14ac:dyDescent="0.3">
      <c r="A18" s="3" t="s">
        <v>15</v>
      </c>
      <c r="B18" s="5" t="s">
        <v>16</v>
      </c>
      <c r="C18" s="33">
        <f>SUM(C19:C21)</f>
        <v>1323.849044</v>
      </c>
      <c r="D18" s="33">
        <f>SUM(D19:D22)</f>
        <v>0.72634635875200315</v>
      </c>
      <c r="E18" s="33">
        <f t="shared" ref="E18" si="0">SUM(E19:E21)</f>
        <v>15886.188528000002</v>
      </c>
    </row>
    <row r="19" spans="1:5" ht="15.6" x14ac:dyDescent="0.3">
      <c r="A19" s="18" t="s">
        <v>17</v>
      </c>
      <c r="B19" s="5" t="s">
        <v>18</v>
      </c>
      <c r="C19" s="28">
        <f>E19/12</f>
        <v>75</v>
      </c>
      <c r="D19" s="28">
        <f>C19/C7</f>
        <v>3.5347346592515788E-2</v>
      </c>
      <c r="E19" s="28">
        <v>900</v>
      </c>
    </row>
    <row r="20" spans="1:5" ht="28.2" x14ac:dyDescent="0.3">
      <c r="A20" s="18" t="s">
        <v>19</v>
      </c>
      <c r="B20" s="9" t="s">
        <v>20</v>
      </c>
      <c r="C20" s="28">
        <f>D20*C7</f>
        <v>572.88600000000008</v>
      </c>
      <c r="D20" s="29">
        <v>0.27</v>
      </c>
      <c r="E20" s="28">
        <f>C20*12</f>
        <v>6874.6320000000014</v>
      </c>
    </row>
    <row r="21" spans="1:5" ht="15.6" x14ac:dyDescent="0.3">
      <c r="A21" s="18" t="s">
        <v>21</v>
      </c>
      <c r="B21" s="5" t="s">
        <v>22</v>
      </c>
      <c r="C21" s="4">
        <f>D11*3.4%</f>
        <v>675.96304400000008</v>
      </c>
      <c r="D21" s="4">
        <f>C21/C7</f>
        <v>0.31858000000000003</v>
      </c>
      <c r="E21" s="4">
        <f>C21*12</f>
        <v>8111.556528000001</v>
      </c>
    </row>
    <row r="22" spans="1:5" ht="15.6" x14ac:dyDescent="0.3">
      <c r="A22" s="18" t="s">
        <v>59</v>
      </c>
      <c r="B22" s="5" t="s">
        <v>60</v>
      </c>
      <c r="C22" s="4">
        <f>E22/12</f>
        <v>217.31265999999997</v>
      </c>
      <c r="D22" s="4">
        <f>C22/C7</f>
        <v>0.1024190121594872</v>
      </c>
      <c r="E22" s="4">
        <f>C13*1%</f>
        <v>2607.7519199999997</v>
      </c>
    </row>
    <row r="23" spans="1:5" ht="18" x14ac:dyDescent="0.35">
      <c r="A23" s="19" t="s">
        <v>23</v>
      </c>
      <c r="B23" s="10" t="s">
        <v>24</v>
      </c>
      <c r="C23" s="15">
        <f>C24+C27+C33</f>
        <v>14387.438666666669</v>
      </c>
      <c r="D23" s="15">
        <f>D24+D27+D33</f>
        <v>6.7807704150563977</v>
      </c>
      <c r="E23" s="15">
        <f>E24+E27+E33</f>
        <v>172649.26400000002</v>
      </c>
    </row>
    <row r="24" spans="1:5" ht="17.399999999999999" x14ac:dyDescent="0.3">
      <c r="A24" s="20" t="s">
        <v>25</v>
      </c>
      <c r="B24" s="11" t="s">
        <v>26</v>
      </c>
      <c r="C24" s="16">
        <f>SUM(C25:C26)</f>
        <v>488.01400000000007</v>
      </c>
      <c r="D24" s="16">
        <f>SUM(D25:D26)</f>
        <v>0.22999999999999998</v>
      </c>
      <c r="E24" s="16">
        <f>SUM(E25:E26)</f>
        <v>5856.1680000000006</v>
      </c>
    </row>
    <row r="25" spans="1:5" ht="15.6" x14ac:dyDescent="0.3">
      <c r="A25" s="18" t="s">
        <v>27</v>
      </c>
      <c r="B25" s="9" t="s">
        <v>55</v>
      </c>
      <c r="C25" s="4">
        <f>D25*C7</f>
        <v>381.92400000000004</v>
      </c>
      <c r="D25" s="1">
        <v>0.18</v>
      </c>
      <c r="E25" s="4">
        <f>C25*12</f>
        <v>4583.0880000000006</v>
      </c>
    </row>
    <row r="26" spans="1:5" ht="15.6" x14ac:dyDescent="0.3">
      <c r="A26" s="18" t="s">
        <v>28</v>
      </c>
      <c r="B26" s="1" t="s">
        <v>29</v>
      </c>
      <c r="C26" s="4">
        <f>D26*C7</f>
        <v>106.09000000000002</v>
      </c>
      <c r="D26" s="1">
        <v>0.05</v>
      </c>
      <c r="E26" s="4">
        <f>C26*12</f>
        <v>1273.0800000000002</v>
      </c>
    </row>
    <row r="27" spans="1:5" ht="17.399999999999999" x14ac:dyDescent="0.3">
      <c r="A27" s="34" t="s">
        <v>30</v>
      </c>
      <c r="B27" s="13" t="s">
        <v>31</v>
      </c>
      <c r="C27" s="16">
        <f>SUM(C28:C32)</f>
        <v>7739.3720000000012</v>
      </c>
      <c r="D27" s="16">
        <f>SUM(D28:D32)</f>
        <v>3.6475501932321608</v>
      </c>
      <c r="E27" s="16">
        <f>SUM(E28:E32)</f>
        <v>92872.464000000007</v>
      </c>
    </row>
    <row r="28" spans="1:5" ht="15.6" x14ac:dyDescent="0.3">
      <c r="A28" s="30" t="s">
        <v>32</v>
      </c>
      <c r="B28" s="9" t="s">
        <v>56</v>
      </c>
      <c r="C28" s="4">
        <f>D28*C7</f>
        <v>3713.1500000000005</v>
      </c>
      <c r="D28" s="1">
        <v>1.75</v>
      </c>
      <c r="E28" s="4">
        <f>C28*12</f>
        <v>44557.8</v>
      </c>
    </row>
    <row r="29" spans="1:5" ht="15.6" x14ac:dyDescent="0.3">
      <c r="A29" s="30" t="s">
        <v>33</v>
      </c>
      <c r="B29" s="29" t="s">
        <v>34</v>
      </c>
      <c r="C29" s="29">
        <v>2350</v>
      </c>
      <c r="D29" s="28">
        <f>C29/C7</f>
        <v>1.1075501932321612</v>
      </c>
      <c r="E29" s="29">
        <f>C29*12</f>
        <v>28200</v>
      </c>
    </row>
    <row r="30" spans="1:5" ht="15.6" x14ac:dyDescent="0.3">
      <c r="A30" s="30" t="s">
        <v>35</v>
      </c>
      <c r="B30" s="29" t="s">
        <v>29</v>
      </c>
      <c r="C30" s="28">
        <f>D30*C7</f>
        <v>190.96200000000002</v>
      </c>
      <c r="D30" s="29">
        <v>0.09</v>
      </c>
      <c r="E30" s="28">
        <f>C30*12</f>
        <v>2291.5440000000003</v>
      </c>
    </row>
    <row r="31" spans="1:5" ht="15.6" x14ac:dyDescent="0.3">
      <c r="A31" s="30" t="s">
        <v>36</v>
      </c>
      <c r="B31" s="1" t="s">
        <v>38</v>
      </c>
      <c r="C31" s="4">
        <f>D31*C7</f>
        <v>63.654000000000003</v>
      </c>
      <c r="D31" s="1">
        <v>0.03</v>
      </c>
      <c r="E31" s="4">
        <f>C31*12</f>
        <v>763.84800000000007</v>
      </c>
    </row>
    <row r="32" spans="1:5" ht="15.6" x14ac:dyDescent="0.3">
      <c r="A32" s="30" t="s">
        <v>37</v>
      </c>
      <c r="B32" s="1" t="s">
        <v>39</v>
      </c>
      <c r="C32" s="4">
        <f>D32*C7</f>
        <v>1421.6060000000002</v>
      </c>
      <c r="D32" s="1">
        <v>0.67</v>
      </c>
      <c r="E32" s="4">
        <f>C32*12</f>
        <v>17059.272000000004</v>
      </c>
    </row>
    <row r="33" spans="1:5" ht="31.2" x14ac:dyDescent="0.3">
      <c r="A33" s="34" t="s">
        <v>40</v>
      </c>
      <c r="B33" s="14" t="s">
        <v>41</v>
      </c>
      <c r="C33" s="16">
        <f>SUM(C34:C39)</f>
        <v>6160.0526666666683</v>
      </c>
      <c r="D33" s="16">
        <f>SUM(D34:D39)</f>
        <v>2.9032202218242369</v>
      </c>
      <c r="E33" s="16">
        <f>SUM(E34:E39)</f>
        <v>73920.632000000012</v>
      </c>
    </row>
    <row r="34" spans="1:5" ht="15.6" x14ac:dyDescent="0.3">
      <c r="A34" s="30" t="s">
        <v>42</v>
      </c>
      <c r="B34" s="8" t="s">
        <v>64</v>
      </c>
      <c r="C34" s="4">
        <f>D34*C7</f>
        <v>5368.1540000000005</v>
      </c>
      <c r="D34" s="1">
        <v>2.5299999999999998</v>
      </c>
      <c r="E34" s="4">
        <f>C34*12</f>
        <v>64417.848000000005</v>
      </c>
    </row>
    <row r="35" spans="1:5" ht="15.6" x14ac:dyDescent="0.3">
      <c r="A35" s="30" t="s">
        <v>44</v>
      </c>
      <c r="B35" s="31" t="s">
        <v>43</v>
      </c>
      <c r="C35" s="28">
        <f>D35*C7</f>
        <v>190.96200000000002</v>
      </c>
      <c r="D35" s="29">
        <v>0.09</v>
      </c>
      <c r="E35" s="28">
        <f t="shared" ref="E35:E39" si="1">C35*12</f>
        <v>2291.5440000000003</v>
      </c>
    </row>
    <row r="36" spans="1:5" ht="15.6" x14ac:dyDescent="0.3">
      <c r="A36" s="30" t="s">
        <v>45</v>
      </c>
      <c r="B36" s="29" t="s">
        <v>46</v>
      </c>
      <c r="C36" s="28">
        <f>D36*C7</f>
        <v>42.436000000000007</v>
      </c>
      <c r="D36" s="29">
        <v>0.02</v>
      </c>
      <c r="E36" s="28">
        <f t="shared" si="1"/>
        <v>509.23200000000008</v>
      </c>
    </row>
    <row r="37" spans="1:5" ht="15.6" x14ac:dyDescent="0.3">
      <c r="A37" s="30" t="s">
        <v>47</v>
      </c>
      <c r="B37" s="29" t="s">
        <v>48</v>
      </c>
      <c r="C37" s="28">
        <f>D37*C7</f>
        <v>63.654000000000003</v>
      </c>
      <c r="D37" s="29">
        <v>0.03</v>
      </c>
      <c r="E37" s="28">
        <f t="shared" si="1"/>
        <v>763.84800000000007</v>
      </c>
    </row>
    <row r="38" spans="1:5" ht="15.6" x14ac:dyDescent="0.3">
      <c r="A38" s="30" t="s">
        <v>49</v>
      </c>
      <c r="B38" s="29" t="s">
        <v>50</v>
      </c>
      <c r="C38" s="32">
        <f>E38/12</f>
        <v>282.66666666666669</v>
      </c>
      <c r="D38" s="32">
        <f>C38/C7</f>
        <v>0.13322022182423729</v>
      </c>
      <c r="E38" s="32">
        <f>C8*4*2</f>
        <v>3392</v>
      </c>
    </row>
    <row r="39" spans="1:5" ht="15.6" x14ac:dyDescent="0.3">
      <c r="A39" s="30" t="s">
        <v>51</v>
      </c>
      <c r="B39" s="1" t="s">
        <v>29</v>
      </c>
      <c r="C39" s="4">
        <f>D39*C7</f>
        <v>212.18000000000004</v>
      </c>
      <c r="D39" s="1">
        <v>0.1</v>
      </c>
      <c r="E39" s="4">
        <f t="shared" si="1"/>
        <v>2546.1600000000003</v>
      </c>
    </row>
    <row r="40" spans="1:5" ht="17.399999999999999" x14ac:dyDescent="0.3">
      <c r="A40" s="20" t="s">
        <v>61</v>
      </c>
      <c r="B40" s="12" t="s">
        <v>53</v>
      </c>
      <c r="C40" s="16">
        <f>D40*C7</f>
        <v>953.75092133333339</v>
      </c>
      <c r="D40" s="16">
        <f>C9-D16-D23</f>
        <v>0.44950085839067455</v>
      </c>
      <c r="E40" s="16">
        <f>C40*12</f>
        <v>11445.011056000001</v>
      </c>
    </row>
    <row r="41" spans="1:5" ht="15.6" x14ac:dyDescent="0.3">
      <c r="A41" s="18" t="s">
        <v>66</v>
      </c>
      <c r="B41" s="1" t="s">
        <v>68</v>
      </c>
      <c r="C41" s="4">
        <f>E41/12</f>
        <v>953.75083333333339</v>
      </c>
      <c r="D41" s="4">
        <f>C41/C7</f>
        <v>0.44950081691645455</v>
      </c>
      <c r="E41" s="29">
        <v>11445.01</v>
      </c>
    </row>
    <row r="42" spans="1:5" ht="15.6" x14ac:dyDescent="0.3">
      <c r="A42" s="23"/>
      <c r="B42" s="24" t="s">
        <v>54</v>
      </c>
      <c r="C42" s="22">
        <f>D42*C7</f>
        <v>19881.266</v>
      </c>
      <c r="D42" s="22">
        <f>D40+D23+D16</f>
        <v>9.3699999999999992</v>
      </c>
      <c r="E42" s="22">
        <f>C42*12</f>
        <v>238575.19199999998</v>
      </c>
    </row>
    <row r="43" spans="1:5" ht="15.6" x14ac:dyDescent="0.3">
      <c r="A43" s="23" t="s">
        <v>62</v>
      </c>
      <c r="B43" s="12" t="s">
        <v>58</v>
      </c>
      <c r="C43" s="12">
        <f>D43*C7</f>
        <v>1850</v>
      </c>
      <c r="D43" s="16">
        <f>C10/C7/12</f>
        <v>0.87190121594872272</v>
      </c>
      <c r="E43" s="12">
        <f>C43*12</f>
        <v>22200</v>
      </c>
    </row>
    <row r="44" spans="1:5" ht="15.6" x14ac:dyDescent="0.3">
      <c r="A44" s="18" t="s">
        <v>65</v>
      </c>
      <c r="B44" s="1" t="s">
        <v>63</v>
      </c>
      <c r="C44" s="25">
        <f>E44/12</f>
        <v>1850</v>
      </c>
      <c r="D44" s="4">
        <f>C44/C7</f>
        <v>0.87190121594872272</v>
      </c>
      <c r="E44" s="29">
        <v>22200</v>
      </c>
    </row>
    <row r="45" spans="1:5" x14ac:dyDescent="0.3">
      <c r="A45" s="49" t="s">
        <v>69</v>
      </c>
      <c r="B45" s="50"/>
      <c r="C45" s="50"/>
      <c r="D45" s="50"/>
      <c r="E45" s="51"/>
    </row>
    <row r="46" spans="1:5" x14ac:dyDescent="0.3">
      <c r="A46" s="52"/>
      <c r="B46" s="53"/>
      <c r="C46" s="53"/>
      <c r="D46" s="53"/>
      <c r="E46" s="54"/>
    </row>
    <row r="47" spans="1:5" x14ac:dyDescent="0.3">
      <c r="A47" s="52"/>
      <c r="B47" s="53"/>
      <c r="C47" s="53"/>
      <c r="D47" s="53"/>
      <c r="E47" s="54"/>
    </row>
    <row r="48" spans="1:5" x14ac:dyDescent="0.3">
      <c r="A48" s="55"/>
      <c r="B48" s="56"/>
      <c r="C48" s="56"/>
      <c r="D48" s="56"/>
      <c r="E48" s="57"/>
    </row>
    <row r="49" spans="1:5" ht="41.25" customHeight="1" x14ac:dyDescent="0.3">
      <c r="A49" s="58" t="s">
        <v>70</v>
      </c>
      <c r="B49" s="59"/>
      <c r="C49" s="2"/>
      <c r="D49" s="2"/>
      <c r="E49" s="2"/>
    </row>
  </sheetData>
  <mergeCells count="18">
    <mergeCell ref="A45:E48"/>
    <mergeCell ref="A49:B49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13:B13"/>
    <mergeCell ref="C13:E13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2021-12-13T03:04:54Z</cp:lastPrinted>
  <dcterms:created xsi:type="dcterms:W3CDTF">2021-10-01T06:56:05Z</dcterms:created>
  <dcterms:modified xsi:type="dcterms:W3CDTF">2021-12-13T03:04:55Z</dcterms:modified>
</cp:coreProperties>
</file>