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9" i="87"/>
  <c r="D39" s="1"/>
  <c r="C38"/>
  <c r="D38" s="1"/>
  <c r="C36"/>
  <c r="D36" s="1"/>
  <c r="C35"/>
  <c r="D35" s="1"/>
  <c r="C37"/>
  <c r="D37" s="1"/>
  <c r="C34"/>
  <c r="D34" s="1"/>
  <c r="C33"/>
  <c r="D33" s="1"/>
  <c r="C32"/>
  <c r="D32" s="1"/>
  <c r="C31"/>
  <c r="D31" s="1"/>
  <c r="C30"/>
  <c r="D30" s="1"/>
  <c r="C28" l="1"/>
  <c r="C29"/>
  <c r="D29" s="1"/>
  <c r="C42"/>
  <c r="D42" s="1"/>
  <c r="C41"/>
  <c r="D41" s="1"/>
  <c r="C17" l="1"/>
  <c r="D28" l="1"/>
  <c r="D18"/>
  <c r="E25"/>
  <c r="C16"/>
  <c r="C11"/>
  <c r="D40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43"/>
  <c r="C40"/>
  <c r="E40"/>
</calcChain>
</file>

<file path=xl/sharedStrings.xml><?xml version="1.0" encoding="utf-8"?>
<sst xmlns="http://schemas.openxmlformats.org/spreadsheetml/2006/main" count="149" uniqueCount="127">
  <si>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</si>
  <si>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</si>
  <si>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</si>
  <si>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</si>
  <si>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</si>
  <si>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</si>
  <si>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</si>
  <si>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</si>
  <si>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</si>
  <si>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</si>
  <si>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</si>
  <si>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</si>
  <si>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</si>
  <si>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</si>
  <si>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</si>
  <si>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</si>
  <si>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</si>
  <si>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</si>
  <si>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</si>
  <si>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</si>
  <si>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</si>
  <si>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</si>
  <si>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</si>
  <si>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</si>
  <si>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</si>
  <si>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</si>
  <si>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</si>
  <si>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</si>
  <si>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</si>
  <si>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</si>
  <si>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</si>
  <si>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</si>
  <si>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</si>
  <si>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</si>
  <si>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</si>
  <si>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</si>
  <si>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</si>
  <si>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</si>
  <si>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</si>
  <si>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</si>
  <si>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</si>
  <si>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</si>
  <si>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</si>
  <si>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</si>
  <si>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</si>
  <si>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</si>
  <si>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</si>
  <si>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</si>
  <si>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</si>
  <si>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</si>
  <si>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</si>
  <si>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</si>
  <si>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</si>
  <si>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</si>
  <si>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</si>
  <si>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</si>
  <si>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</si>
  <si>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</si>
  <si>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</si>
  <si>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</si>
  <si>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</si>
  <si>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</si>
  <si>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</si>
  <si>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</si>
  <si>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</si>
  <si>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</si>
  <si>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</si>
  <si>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</si>
  <si>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</si>
  <si>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</si>
  <si>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</si>
  <si>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</si>
  <si>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</si>
  <si>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</si>
  <si>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</si>
  <si>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</si>
  <si>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</si>
  <si>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</si>
  <si>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</si>
  <si>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</si>
  <si>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</si>
  <si>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</si>
  <si>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</si>
  <si>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</si>
  <si>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</si>
  <si>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</si>
  <si>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</si>
  <si>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</si>
  <si>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</si>
  <si>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</si>
  <si>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</si>
  <si>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</si>
  <si>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</si>
  <si>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</si>
  <si>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</si>
  <si>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</si>
  <si>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</si>
  <si>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</si>
  <si>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</si>
  <si>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</si>
  <si>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</si>
  <si>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</si>
  <si>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</si>
  <si>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</si>
  <si>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4.0.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</si>
  <si>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</si>
  <si>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</si>
  <si>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</si>
  <si>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4.1.</t>
  </si>
  <si>
    <t>4.2.</t>
  </si>
  <si>
    <t>Ремонт кровли по заявкам</t>
  </si>
  <si>
    <t>План работ и услуг по содержанию и ремонту общего имущества МКД на 2021 год по адресу:                                                                           С.Поляна, 7</t>
  </si>
  <si>
    <t>Замена дверей мусороприемных камер п.1,2,3,5,6,8,9,10</t>
  </si>
  <si>
    <t>Установка информационных досок п.1,3,4,6,11</t>
  </si>
  <si>
    <t>Замена квартироуказателей над подъездами №8,9,11</t>
  </si>
  <si>
    <t>Замена мусорных контейнеров п.4,7</t>
  </si>
  <si>
    <t>Замена межтамбурной двери подъезд №2,8</t>
  </si>
  <si>
    <t xml:space="preserve">Ремонт межпанельных швов 50 п.м. </t>
  </si>
  <si>
    <t>Ремонт подъездов №9,11</t>
  </si>
  <si>
    <t>3.0.</t>
  </si>
  <si>
    <t>3.4.</t>
  </si>
  <si>
    <t>3.5.</t>
  </si>
  <si>
    <t>3.6.</t>
  </si>
  <si>
    <t>3.7.</t>
  </si>
  <si>
    <t>3.8.</t>
  </si>
  <si>
    <t>3.9.</t>
  </si>
  <si>
    <t>Замена подъездных козырьков п.8,9,11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</si>
</sst>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28" t="s">
        <v>41</v>
      </c>
      <c r="F1" s="128"/>
      <c r="G1" s="128"/>
    </row>
    <row r="2" spans="1:7" ht="30.6" customHeight="1">
      <c r="A2" s="129" t="s">
        <v>66</v>
      </c>
      <c r="B2" s="129"/>
      <c r="C2" s="129"/>
      <c r="D2" s="129"/>
      <c r="E2" s="129"/>
      <c r="F2" s="129"/>
      <c r="G2" s="12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30" t="s">
        <v>50</v>
      </c>
      <c r="D4" s="131"/>
      <c r="E4" s="131"/>
      <c r="F4" s="42"/>
    </row>
    <row r="5" spans="1:7">
      <c r="B5" s="9" t="s">
        <v>1</v>
      </c>
      <c r="C5" s="132">
        <v>4</v>
      </c>
      <c r="D5" s="133"/>
      <c r="E5" s="133"/>
      <c r="F5" s="43"/>
    </row>
    <row r="6" spans="1:7">
      <c r="B6" s="10" t="s">
        <v>2</v>
      </c>
      <c r="C6" s="132">
        <v>7505.5</v>
      </c>
      <c r="D6" s="133"/>
      <c r="E6" s="133"/>
      <c r="F6" s="43"/>
    </row>
    <row r="7" spans="1:7" ht="18.75" customHeight="1">
      <c r="B7" s="39" t="s">
        <v>47</v>
      </c>
      <c r="C7" s="125">
        <v>64200</v>
      </c>
      <c r="D7" s="126"/>
      <c r="E7" s="127"/>
      <c r="F7" s="44"/>
    </row>
    <row r="8" spans="1:7">
      <c r="B8" s="56"/>
      <c r="D8" s="38">
        <v>9</v>
      </c>
    </row>
    <row r="9" spans="1:7">
      <c r="A9" s="112" t="s">
        <v>3</v>
      </c>
      <c r="B9" s="113"/>
      <c r="C9" s="113"/>
      <c r="D9" s="113"/>
      <c r="E9" s="114"/>
      <c r="F9" s="114"/>
      <c r="G9" s="114"/>
    </row>
    <row r="10" spans="1:7" ht="65.25" customHeight="1">
      <c r="A10" s="115" t="s">
        <v>4</v>
      </c>
      <c r="B10" s="117" t="s">
        <v>5</v>
      </c>
      <c r="C10" s="119" t="s">
        <v>32</v>
      </c>
      <c r="D10" s="121" t="s">
        <v>43</v>
      </c>
      <c r="E10" s="122"/>
      <c r="F10" s="119" t="s">
        <v>80</v>
      </c>
      <c r="G10" s="123" t="s">
        <v>52</v>
      </c>
    </row>
    <row r="11" spans="1:7" ht="45" customHeight="1">
      <c r="A11" s="116"/>
      <c r="B11" s="118"/>
      <c r="C11" s="120"/>
      <c r="D11" s="37" t="s">
        <v>6</v>
      </c>
      <c r="E11" s="45" t="s">
        <v>42</v>
      </c>
      <c r="F11" s="120"/>
      <c r="G11" s="12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07" t="s">
        <v>35</v>
      </c>
      <c r="C44" s="108"/>
      <c r="D44" s="109">
        <f>D43-(C7/12/C6+(D46)/C6)</f>
        <v>19.403493534057016</v>
      </c>
      <c r="E44" s="11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11" t="s">
        <v>34</v>
      </c>
      <c r="C46" s="11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28" zoomScale="77" zoomScaleNormal="77" workbookViewId="0">
      <selection activeCell="D33" sqref="D33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/>
    </row>
    <row r="2" spans="1:5" ht="35.25" customHeight="1">
      <c r="A2" s="149" t="s">
        <v>111</v>
      </c>
      <c r="B2" s="149"/>
      <c r="C2" s="149"/>
      <c r="D2" s="149"/>
      <c r="E2" s="149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50" t="s">
        <v>93</v>
      </c>
      <c r="D4" s="142"/>
      <c r="E4" s="142"/>
    </row>
    <row r="5" spans="1:5" ht="19.5">
      <c r="B5" s="65" t="s">
        <v>1</v>
      </c>
      <c r="C5" s="151">
        <v>11</v>
      </c>
      <c r="D5" s="152"/>
      <c r="E5" s="152"/>
    </row>
    <row r="6" spans="1:5" ht="19.5">
      <c r="B6" s="68" t="s">
        <v>2</v>
      </c>
      <c r="C6" s="151">
        <v>21268.57</v>
      </c>
      <c r="D6" s="152"/>
      <c r="E6" s="152"/>
    </row>
    <row r="7" spans="1:5" ht="19.5">
      <c r="B7" s="68" t="s">
        <v>88</v>
      </c>
      <c r="C7" s="69">
        <v>2200</v>
      </c>
      <c r="D7" s="70"/>
      <c r="E7" s="71"/>
    </row>
    <row r="8" spans="1:5" ht="19.5">
      <c r="B8" s="79" t="s">
        <v>89</v>
      </c>
      <c r="C8" s="76">
        <v>3604266.14</v>
      </c>
      <c r="D8" s="77"/>
      <c r="E8" s="78"/>
    </row>
    <row r="9" spans="1:5">
      <c r="B9" s="72" t="s">
        <v>86</v>
      </c>
      <c r="C9" s="106">
        <v>9.48</v>
      </c>
      <c r="D9" s="63"/>
      <c r="E9" s="46"/>
    </row>
    <row r="10" spans="1:5">
      <c r="B10" s="72" t="s">
        <v>90</v>
      </c>
      <c r="C10" s="106">
        <v>30144</v>
      </c>
      <c r="D10" s="63"/>
      <c r="E10" s="46"/>
    </row>
    <row r="11" spans="1:5">
      <c r="B11" s="72" t="s">
        <v>87</v>
      </c>
      <c r="C11" s="73">
        <f>C6*C9*12</f>
        <v>2419512.5232000002</v>
      </c>
      <c r="D11" s="63">
        <f>C11/12</f>
        <v>201626.0436</v>
      </c>
      <c r="E11" s="46"/>
    </row>
    <row r="12" spans="1:5">
      <c r="A12" s="140"/>
      <c r="B12" s="141"/>
      <c r="C12" s="141"/>
      <c r="D12" s="141"/>
      <c r="E12" s="142"/>
    </row>
    <row r="13" spans="1:5">
      <c r="A13" s="82"/>
      <c r="B13" s="83"/>
      <c r="C13" s="83"/>
      <c r="D13" s="84"/>
      <c r="E13" s="85"/>
    </row>
    <row r="14" spans="1:5" ht="18.75" customHeight="1">
      <c r="A14" s="143" t="s">
        <v>4</v>
      </c>
      <c r="B14" s="117" t="s">
        <v>5</v>
      </c>
      <c r="C14" s="145" t="s">
        <v>32</v>
      </c>
      <c r="D14" s="147" t="s">
        <v>43</v>
      </c>
      <c r="E14" s="148"/>
    </row>
    <row r="15" spans="1:5" ht="75">
      <c r="A15" s="144"/>
      <c r="B15" s="118"/>
      <c r="C15" s="146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98686.164799999999</v>
      </c>
      <c r="D16" s="15">
        <v>4.6399999999999997</v>
      </c>
      <c r="E16" s="15">
        <f>C16*12</f>
        <v>1184233.9775999999</v>
      </c>
    </row>
    <row r="17" spans="1:5">
      <c r="A17" s="75" t="s">
        <v>10</v>
      </c>
      <c r="B17" s="18" t="s">
        <v>11</v>
      </c>
      <c r="C17" s="15">
        <f>0.67*C6</f>
        <v>14249.9419</v>
      </c>
      <c r="D17" s="15">
        <v>0.67</v>
      </c>
      <c r="E17" s="15">
        <f>C17*12</f>
        <v>170999.3028</v>
      </c>
    </row>
    <row r="18" spans="1:5">
      <c r="A18" s="75" t="s">
        <v>12</v>
      </c>
      <c r="B18" s="18" t="s">
        <v>33</v>
      </c>
      <c r="C18" s="15">
        <v>1350</v>
      </c>
      <c r="D18" s="15">
        <f>C18/C6</f>
        <v>6.3473943006041311E-2</v>
      </c>
      <c r="E18" s="15">
        <v>64800</v>
      </c>
    </row>
    <row r="19" spans="1:5">
      <c r="A19" s="88" t="s">
        <v>13</v>
      </c>
      <c r="B19" s="46" t="s">
        <v>58</v>
      </c>
      <c r="C19" s="15">
        <f>E19/12</f>
        <v>963.27</v>
      </c>
      <c r="D19" s="15">
        <f>C19/C6</f>
        <v>4.5290774132910674E-2</v>
      </c>
      <c r="E19" s="3">
        <v>11559.24</v>
      </c>
    </row>
    <row r="20" spans="1:5">
      <c r="A20" s="88" t="s">
        <v>14</v>
      </c>
      <c r="B20" s="1" t="s">
        <v>38</v>
      </c>
      <c r="C20" s="15">
        <f t="shared" ref="C20" si="0">E20/12</f>
        <v>183.33333333333334</v>
      </c>
      <c r="D20" s="54">
        <f>C20/C7</f>
        <v>8.3333333333333343E-2</v>
      </c>
      <c r="E20" s="15">
        <v>2200</v>
      </c>
    </row>
    <row r="21" spans="1:5">
      <c r="A21" s="88" t="s">
        <v>45</v>
      </c>
      <c r="B21" s="1" t="s">
        <v>85</v>
      </c>
      <c r="C21" s="15">
        <f>E21/12</f>
        <v>385</v>
      </c>
      <c r="D21" s="54">
        <f>C21/C6</f>
        <v>1.810182819061178E-2</v>
      </c>
      <c r="E21" s="15">
        <v>4620</v>
      </c>
    </row>
    <row r="22" spans="1:5" s="89" customFormat="1">
      <c r="A22" s="88" t="s">
        <v>94</v>
      </c>
      <c r="B22" s="1" t="s">
        <v>37</v>
      </c>
      <c r="C22" s="15">
        <f>C11*12%/12</f>
        <v>24195.125232000002</v>
      </c>
      <c r="D22" s="15">
        <f>C22/C6</f>
        <v>1.1376000000000002</v>
      </c>
      <c r="E22" s="3">
        <f>C11*12%</f>
        <v>290341.50278400001</v>
      </c>
    </row>
    <row r="23" spans="1:5" ht="37.5">
      <c r="A23" s="88" t="s">
        <v>95</v>
      </c>
      <c r="B23" s="1" t="s">
        <v>83</v>
      </c>
      <c r="C23" s="15">
        <f>C11*0.9%/12</f>
        <v>1814.6343924000003</v>
      </c>
      <c r="D23" s="15">
        <f>C23/C6</f>
        <v>8.5320000000000007E-2</v>
      </c>
      <c r="E23" s="3">
        <f>C11*0.9%</f>
        <v>21775.612708800003</v>
      </c>
    </row>
    <row r="24" spans="1:5" s="89" customFormat="1">
      <c r="A24" s="88" t="s">
        <v>96</v>
      </c>
      <c r="B24" s="1" t="s">
        <v>84</v>
      </c>
      <c r="C24" s="15">
        <f>C11*2.5%/12</f>
        <v>5040.6510900000003</v>
      </c>
      <c r="D24" s="15">
        <f>C24/C6</f>
        <v>0.23700000000000002</v>
      </c>
      <c r="E24" s="3">
        <f>C24*12</f>
        <v>60487.813080000007</v>
      </c>
    </row>
    <row r="25" spans="1:5" s="91" customFormat="1">
      <c r="A25" s="88" t="s">
        <v>97</v>
      </c>
      <c r="B25" s="48" t="s">
        <v>92</v>
      </c>
      <c r="C25" s="49">
        <f>E25/12</f>
        <v>3003.5551166666669</v>
      </c>
      <c r="D25" s="49">
        <f>E25/C6/12</f>
        <v>0.14122036021541021</v>
      </c>
      <c r="E25" s="50">
        <f>C8*1%</f>
        <v>36042.661400000005</v>
      </c>
    </row>
    <row r="26" spans="1:5" s="93" customFormat="1">
      <c r="A26" s="92"/>
      <c r="B26" s="63" t="s">
        <v>101</v>
      </c>
      <c r="C26" s="14">
        <f>SUM(C16:C25)</f>
        <v>149871.67586439999</v>
      </c>
      <c r="D26" s="14">
        <f>SUM(D16:D25)</f>
        <v>7.1213402388783065</v>
      </c>
      <c r="E26" s="14">
        <f>SUM(E16:E25)</f>
        <v>1847060.1103727999</v>
      </c>
    </row>
    <row r="27" spans="1:5" ht="37.5">
      <c r="A27" s="88"/>
      <c r="B27" s="74" t="s">
        <v>91</v>
      </c>
      <c r="C27" s="101">
        <f>E27/12</f>
        <v>47704.367735600019</v>
      </c>
      <c r="D27" s="101">
        <f>C27/C6</f>
        <v>2.2429513472508975</v>
      </c>
      <c r="E27" s="101">
        <f>C11-E26</f>
        <v>572452.41282720026</v>
      </c>
    </row>
    <row r="28" spans="1:5">
      <c r="A28" s="90" t="s">
        <v>119</v>
      </c>
      <c r="B28" s="48" t="s">
        <v>103</v>
      </c>
      <c r="C28" s="15">
        <f t="shared" ref="C28:C39" si="1">E28/12</f>
        <v>2291.6666666666665</v>
      </c>
      <c r="D28" s="54">
        <f>C28/C6</f>
        <v>0.10774897732507012</v>
      </c>
      <c r="E28" s="50">
        <v>27500</v>
      </c>
    </row>
    <row r="29" spans="1:5">
      <c r="A29" s="90" t="s">
        <v>98</v>
      </c>
      <c r="B29" s="1" t="s">
        <v>117</v>
      </c>
      <c r="C29" s="15">
        <f t="shared" si="1"/>
        <v>1666.6666666666667</v>
      </c>
      <c r="D29" s="54">
        <f>C29/C6</f>
        <v>7.8362892600050998E-2</v>
      </c>
      <c r="E29" s="50">
        <v>20000</v>
      </c>
    </row>
    <row r="30" spans="1:5">
      <c r="A30" s="90" t="s">
        <v>99</v>
      </c>
      <c r="B30" s="1" t="s">
        <v>112</v>
      </c>
      <c r="C30" s="15">
        <f t="shared" si="1"/>
        <v>11333.333333333334</v>
      </c>
      <c r="D30" s="54">
        <f>C30/C6</f>
        <v>0.53286766968034682</v>
      </c>
      <c r="E30" s="50">
        <v>136000</v>
      </c>
    </row>
    <row r="31" spans="1:5">
      <c r="A31" s="90" t="s">
        <v>100</v>
      </c>
      <c r="B31" s="1" t="s">
        <v>110</v>
      </c>
      <c r="C31" s="15">
        <f t="shared" si="1"/>
        <v>3500</v>
      </c>
      <c r="D31" s="54">
        <f>C31/C6</f>
        <v>0.16456207446010709</v>
      </c>
      <c r="E31" s="50">
        <v>42000</v>
      </c>
    </row>
    <row r="32" spans="1:5">
      <c r="A32" s="90" t="s">
        <v>120</v>
      </c>
      <c r="B32" s="1" t="s">
        <v>115</v>
      </c>
      <c r="C32" s="15">
        <f t="shared" si="1"/>
        <v>1250</v>
      </c>
      <c r="D32" s="54">
        <f>C32/C6</f>
        <v>5.8772169450038249E-2</v>
      </c>
      <c r="E32" s="50">
        <v>15000</v>
      </c>
    </row>
    <row r="33" spans="1:6">
      <c r="A33" s="90" t="s">
        <v>121</v>
      </c>
      <c r="B33" s="1" t="s">
        <v>126</v>
      </c>
      <c r="C33" s="15">
        <f t="shared" si="1"/>
        <v>11000</v>
      </c>
      <c r="D33" s="54">
        <f>C33/C6</f>
        <v>0.51719509116033657</v>
      </c>
      <c r="E33" s="50">
        <v>132000</v>
      </c>
    </row>
    <row r="34" spans="1:6">
      <c r="A34" s="90" t="s">
        <v>122</v>
      </c>
      <c r="B34" s="1" t="s">
        <v>118</v>
      </c>
      <c r="C34" s="15">
        <f t="shared" si="1"/>
        <v>16666.666666666668</v>
      </c>
      <c r="D34" s="54">
        <f>C34/C6</f>
        <v>0.78362892600051004</v>
      </c>
      <c r="E34" s="50">
        <v>200000</v>
      </c>
    </row>
    <row r="35" spans="1:6">
      <c r="A35" s="90" t="s">
        <v>123</v>
      </c>
      <c r="B35" s="1" t="s">
        <v>116</v>
      </c>
      <c r="C35" s="15">
        <f t="shared" si="1"/>
        <v>2083.3333333333335</v>
      </c>
      <c r="D35" s="54">
        <f>C35/C6</f>
        <v>9.7953615750063755E-2</v>
      </c>
      <c r="E35" s="50">
        <v>25000</v>
      </c>
    </row>
    <row r="36" spans="1:6">
      <c r="A36" s="90" t="s">
        <v>124</v>
      </c>
      <c r="B36" s="1" t="s">
        <v>113</v>
      </c>
      <c r="C36" s="15">
        <f t="shared" si="1"/>
        <v>416.66666666666669</v>
      </c>
      <c r="D36" s="54">
        <f>C36/C6</f>
        <v>1.959072315001275E-2</v>
      </c>
      <c r="E36" s="50">
        <v>5000</v>
      </c>
    </row>
    <row r="37" spans="1:6">
      <c r="A37" s="90" t="s">
        <v>125</v>
      </c>
      <c r="B37" s="1" t="s">
        <v>114</v>
      </c>
      <c r="C37" s="15">
        <f t="shared" si="1"/>
        <v>291.66666666666669</v>
      </c>
      <c r="D37" s="54">
        <f>C37/C6</f>
        <v>1.3713506205008925E-2</v>
      </c>
      <c r="E37" s="50">
        <v>3500</v>
      </c>
    </row>
    <row r="38" spans="1:6">
      <c r="A38" s="90" t="s">
        <v>104</v>
      </c>
      <c r="B38" s="1"/>
      <c r="C38" s="15">
        <f t="shared" si="1"/>
        <v>0</v>
      </c>
      <c r="D38" s="54">
        <f>C38/C6</f>
        <v>0</v>
      </c>
      <c r="E38" s="50"/>
    </row>
    <row r="39" spans="1:6">
      <c r="A39" s="90" t="s">
        <v>108</v>
      </c>
      <c r="C39" s="15">
        <f t="shared" si="1"/>
        <v>0</v>
      </c>
      <c r="D39" s="54">
        <f>C39/C6</f>
        <v>0</v>
      </c>
      <c r="E39" s="50"/>
    </row>
    <row r="40" spans="1:6">
      <c r="A40" s="75"/>
      <c r="B40" s="22" t="s">
        <v>102</v>
      </c>
      <c r="C40" s="14">
        <f ca="1">SUM(C28:C42)</f>
        <v>20666.666666666668</v>
      </c>
      <c r="D40" s="14">
        <f>SUM(D28:D39)</f>
        <v>2.3743956457815458</v>
      </c>
      <c r="E40" s="14">
        <f ca="1">SUM(E28:E42)</f>
        <v>345000</v>
      </c>
      <c r="F40" s="102"/>
    </row>
    <row r="41" spans="1:6">
      <c r="A41" s="90" t="s">
        <v>109</v>
      </c>
      <c r="B41" s="105" t="s">
        <v>107</v>
      </c>
      <c r="C41" s="101">
        <f>E41/12</f>
        <v>0</v>
      </c>
      <c r="D41" s="101">
        <f>C41/C6</f>
        <v>0</v>
      </c>
      <c r="E41" s="101">
        <v>0</v>
      </c>
    </row>
    <row r="42" spans="1:6" ht="18" customHeight="1">
      <c r="A42" s="18"/>
      <c r="B42" s="18"/>
      <c r="C42" s="15">
        <f>E42/12</f>
        <v>0</v>
      </c>
      <c r="D42" s="54">
        <f>C42/C6</f>
        <v>0</v>
      </c>
      <c r="E42" s="15">
        <v>0</v>
      </c>
    </row>
    <row r="43" spans="1:6" ht="33" customHeight="1">
      <c r="A43" s="75"/>
      <c r="B43" s="107" t="s">
        <v>106</v>
      </c>
      <c r="C43" s="153"/>
      <c r="D43" s="103">
        <f>D26+D40</f>
        <v>9.4957358846598527</v>
      </c>
      <c r="E43" s="100"/>
    </row>
    <row r="44" spans="1:6">
      <c r="A44" s="94"/>
      <c r="B44" s="94"/>
      <c r="C44" s="95"/>
      <c r="D44" s="26"/>
      <c r="E44" s="95"/>
    </row>
    <row r="45" spans="1:6">
      <c r="A45" s="94"/>
      <c r="B45" s="94"/>
      <c r="C45" s="95"/>
      <c r="D45" s="95"/>
      <c r="E45" s="95"/>
    </row>
    <row r="46" spans="1:6">
      <c r="A46" s="96"/>
      <c r="B46" s="134" t="s">
        <v>105</v>
      </c>
      <c r="C46" s="135"/>
      <c r="D46" s="135"/>
      <c r="E46" s="136"/>
    </row>
    <row r="47" spans="1:6" ht="40.5" customHeight="1">
      <c r="A47" s="96"/>
      <c r="B47" s="137"/>
      <c r="C47" s="138"/>
      <c r="D47" s="138"/>
      <c r="E47" s="139"/>
    </row>
    <row r="48" spans="1:6" ht="46.5" customHeight="1">
      <c r="A48" s="57"/>
      <c r="B48" s="57"/>
      <c r="C48" s="98"/>
      <c r="D48" s="57"/>
      <c r="E48" s="97"/>
    </row>
    <row r="49" spans="1:5">
      <c r="A49" s="94"/>
      <c r="B49" s="94"/>
      <c r="C49" s="98"/>
      <c r="D49" s="95"/>
      <c r="E49" s="95"/>
    </row>
    <row r="50" spans="1:5">
      <c r="A50" s="99"/>
      <c r="B50" s="99"/>
      <c r="C50" s="98"/>
      <c r="D50" s="98"/>
      <c r="E50" s="98"/>
    </row>
    <row r="51" spans="1:5">
      <c r="A51" s="99"/>
      <c r="B51" s="99"/>
      <c r="C51" s="98"/>
      <c r="D51" s="98"/>
      <c r="E51" s="98"/>
    </row>
    <row r="52" spans="1:5">
      <c r="A52" s="99"/>
      <c r="B52" s="99"/>
      <c r="C52" s="98"/>
      <c r="D52" s="98"/>
      <c r="E52" s="98"/>
    </row>
    <row r="53" spans="1:5">
      <c r="A53" s="99"/>
      <c r="B53" s="99"/>
      <c r="C53" s="98"/>
      <c r="D53" s="98"/>
      <c r="E53" s="98"/>
    </row>
    <row r="54" spans="1:5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99"/>
      <c r="B57" s="99"/>
      <c r="C57" s="98"/>
      <c r="D57" s="98"/>
      <c r="E57" s="98"/>
    </row>
    <row r="58" spans="1:5" s="66" customFormat="1">
      <c r="A58" s="99"/>
      <c r="B58" s="99"/>
      <c r="C58" s="98"/>
      <c r="D58" s="98"/>
      <c r="E58" s="98"/>
    </row>
    <row r="59" spans="1:5" s="66" customFormat="1">
      <c r="A59" s="99"/>
      <c r="B59" s="99"/>
      <c r="C59" s="98"/>
      <c r="D59" s="98"/>
      <c r="E59" s="98"/>
    </row>
    <row r="60" spans="1:5" s="66" customFormat="1">
      <c r="A60" s="99"/>
      <c r="B60" s="99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98"/>
      <c r="D88" s="98"/>
      <c r="E88" s="98"/>
    </row>
    <row r="89" spans="1:5" s="66" customFormat="1">
      <c r="A89" s="64"/>
      <c r="B89" s="64"/>
      <c r="C89" s="98"/>
      <c r="D89" s="98"/>
      <c r="E89" s="98"/>
    </row>
    <row r="90" spans="1:5" s="66" customFormat="1">
      <c r="A90" s="64"/>
      <c r="B90" s="64"/>
      <c r="C90" s="98"/>
      <c r="D90" s="98"/>
      <c r="E90" s="98"/>
    </row>
    <row r="91" spans="1:5" s="66" customFormat="1">
      <c r="A91" s="64"/>
      <c r="B91" s="64"/>
      <c r="C91" s="98"/>
      <c r="D91" s="98"/>
      <c r="E91" s="98"/>
    </row>
    <row r="92" spans="1:5" s="66" customFormat="1">
      <c r="A92" s="64"/>
      <c r="B92" s="64"/>
      <c r="C92" s="64"/>
      <c r="D92" s="98"/>
      <c r="E92" s="98"/>
    </row>
    <row r="93" spans="1:5" s="66" customFormat="1">
      <c r="A93" s="64"/>
      <c r="B93" s="64"/>
      <c r="C93" s="64"/>
      <c r="D93" s="98"/>
      <c r="E93" s="98"/>
    </row>
    <row r="94" spans="1:5" s="66" customFormat="1">
      <c r="A94" s="64"/>
      <c r="B94" s="64"/>
      <c r="C94" s="64"/>
      <c r="D94" s="98"/>
      <c r="E94" s="98"/>
    </row>
    <row r="95" spans="1:5" s="66" customFormat="1">
      <c r="A95" s="64"/>
      <c r="B95" s="64"/>
      <c r="C95" s="64"/>
      <c r="D95" s="98"/>
      <c r="E95" s="98"/>
    </row>
    <row r="96" spans="1:5" s="66" customFormat="1">
      <c r="A96" s="64"/>
      <c r="B96" s="64"/>
      <c r="C96" s="64"/>
      <c r="D96" s="98"/>
      <c r="E96" s="98"/>
    </row>
  </sheetData>
  <mergeCells count="11">
    <mergeCell ref="A2:E2"/>
    <mergeCell ref="C4:E4"/>
    <mergeCell ref="C5:E5"/>
    <mergeCell ref="C6:E6"/>
    <mergeCell ref="B43:C43"/>
    <mergeCell ref="B46:E47"/>
    <mergeCell ref="A12:E12"/>
    <mergeCell ref="A14:A15"/>
    <mergeCell ref="B14:B15"/>
    <mergeCell ref="C14:C15"/>
    <mergeCell ref="D14:E14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2021-02-17T02:22:15Z</dcterms:modified>
</cp:coreProperties>
</file>