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iterateDelta="1E-4"/>
</workbook>
</file>

<file path=xl/calcChain.xml><?xml version="1.0" encoding="utf-8"?>
<calcChain xmlns="http://schemas.openxmlformats.org/spreadsheetml/2006/main">
  <c r="E20" i="76"/>
  <c r="E22"/>
  <c r="E21"/>
  <c r="C55" l="1"/>
  <c r="F38" l="1"/>
  <c r="E38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E25" s="1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C25" i="76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  <c r="C11" i="76"/>
</calcChain>
</file>

<file path=xl/sharedStrings.xml><?xml version="1.0" encoding="utf-8"?>
<sst xmlns="http://schemas.openxmlformats.org/spreadsheetml/2006/main" count="594" uniqueCount="150">
  <si>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</si>
  <si>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</si>
  <si>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</si>
  <si>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</si>
  <si>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</si>
  <si>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</si>
  <si>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</si>
  <si>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</si>
  <si>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</si>
  <si>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</si>
  <si>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</si>
  <si>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</si>
  <si>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</si>
  <si>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</si>
  <si>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</si>
  <si>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</si>
  <si>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</si>
  <si>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</si>
  <si>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</si>
  <si>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</si>
  <si>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</si>
  <si>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</si>
  <si>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</si>
  <si>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</si>
  <si>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</si>
  <si>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</si>
  <si>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</si>
  <si>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</si>
  <si>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</si>
  <si>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</si>
  <si>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</si>
  <si>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</si>
  <si>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</si>
  <si>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</si>
  <si>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</si>
  <si>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</si>
  <si>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</si>
  <si>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</si>
  <si>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</si>
  <si>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</si>
  <si>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</si>
  <si>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</si>
  <si>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</si>
  <si>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</si>
  <si>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</si>
  <si>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</si>
  <si>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</si>
  <si>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</si>
  <si>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</si>
  <si>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</si>
  <si>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</si>
  <si>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</si>
  <si>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</si>
  <si>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</si>
  <si>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</si>
  <si>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</si>
  <si>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</si>
  <si>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</si>
  <si>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</si>
  <si>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</si>
  <si>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</si>
  <si>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</si>
  <si>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</si>
  <si>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</si>
  <si>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</si>
  <si>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</si>
  <si>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</si>
  <si>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</si>
  <si>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</si>
  <si>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</si>
  <si>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</si>
  <si>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</si>
  <si>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</si>
  <si>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</si>
  <si>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</si>
  <si>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</si>
  <si>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</si>
  <si>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</si>
  <si>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</si>
  <si>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</si>
  <si>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</si>
  <si>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</si>
  <si>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</si>
  <si>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</si>
  <si>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</si>
  <si>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</si>
  <si>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</si>
  <si>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</si>
  <si>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</si>
  <si>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</si>
  <si>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</si>
  <si>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</si>
  <si>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</si>
  <si>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</si>
  <si>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</si>
  <si>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</si>
  <si>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</si>
  <si>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</si>
  <si>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</si>
  <si>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</si>
  <si>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</si>
  <si>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</si>
  <si>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</si>
  <si>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</si>
  <si>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</si>
  <si>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</si>
  <si>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</si>
  <si>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</si>
  <si>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</si>
  <si>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</si>
  <si>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</si>
  <si>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</si>
  <si>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</si>
  <si>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</si>
  <si>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</si>
  <si>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</si>
  <si>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</si>
  <si>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</si>
  <si>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</si>
  <si>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</si>
  <si>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</si>
  <si>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</si>
  <si>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</si>
  <si>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</si>
  <si>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</si>
  <si>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</si>
  <si>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</si>
  <si>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</si>
  <si>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</si>
  <si>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</si>
  <si>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</si>
  <si>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</si>
  <si>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</si>
  <si>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</si>
  <si>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</si>
  <si>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</si>
  <si>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</si>
  <si>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</si>
  <si>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</si>
  <si>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</si>
  <si>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 xml:space="preserve">План работ и услуг по содержанию и ремонту общего имущества МКД на 2021 год по адресу:    Попова  6 корпус 1                                                        </t>
  </si>
  <si>
    <t>АО "ЭР-Телеком Холдинг"</t>
  </si>
  <si>
    <t>ПАО "Ростелеком" обслуживание</t>
  </si>
  <si>
    <t>Начальник ПТО______________/Маматова Т.В.</t>
  </si>
  <si>
    <t>Ремонт за счет экономии средств</t>
  </si>
  <si>
    <t>2.5</t>
  </si>
  <si>
    <t>Ремонт пола 1-го этажа</t>
  </si>
  <si>
    <t>Ремонт подъезда (материалы)</t>
  </si>
  <si>
    <t>Итого работ за счет экономии средств</t>
  </si>
  <si>
    <t>Спил дерева 1 шт.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</si>
</sst>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0" fontId="22" fillId="2" borderId="0" xfId="0" applyFont="1" applyFill="1" applyProtection="1"/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="73" zoomScaleNormal="73" workbookViewId="0">
      <selection activeCell="I35" sqref="I35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3" t="s">
        <v>41</v>
      </c>
      <c r="F1" s="193"/>
    </row>
    <row r="2" spans="1:6" ht="36.75" customHeight="1">
      <c r="A2" s="194" t="s">
        <v>140</v>
      </c>
      <c r="B2" s="194"/>
      <c r="C2" s="194"/>
      <c r="D2" s="194"/>
      <c r="E2" s="194"/>
      <c r="F2" s="194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5" t="s">
        <v>110</v>
      </c>
      <c r="D4" s="181"/>
      <c r="E4" s="181"/>
      <c r="F4" s="74"/>
    </row>
    <row r="5" spans="1:6" ht="19.5">
      <c r="B5" s="73" t="s">
        <v>1</v>
      </c>
      <c r="C5" s="196">
        <v>1</v>
      </c>
      <c r="D5" s="197"/>
      <c r="E5" s="197"/>
      <c r="F5" s="77"/>
    </row>
    <row r="6" spans="1:6" ht="19.5">
      <c r="B6" s="78" t="s">
        <v>2</v>
      </c>
      <c r="C6" s="196">
        <v>3254.1</v>
      </c>
      <c r="D6" s="197"/>
      <c r="E6" s="197"/>
      <c r="F6" s="77"/>
    </row>
    <row r="7" spans="1:6" ht="19.5">
      <c r="B7" s="78" t="s">
        <v>89</v>
      </c>
      <c r="C7" s="79">
        <v>396</v>
      </c>
      <c r="D7" s="80"/>
      <c r="E7" s="81"/>
      <c r="F7" s="77"/>
    </row>
    <row r="8" spans="1:6" ht="19.5">
      <c r="B8" s="108" t="s">
        <v>91</v>
      </c>
      <c r="C8" s="139">
        <v>1515442.38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9</v>
      </c>
      <c r="D10" s="66"/>
      <c r="E10" s="46"/>
    </row>
    <row r="11" spans="1:6">
      <c r="B11" s="87" t="s">
        <v>93</v>
      </c>
      <c r="C11" s="88">
        <f>C55*12</f>
        <v>23400</v>
      </c>
      <c r="D11" s="66"/>
      <c r="E11" s="46"/>
    </row>
    <row r="12" spans="1:6">
      <c r="B12" s="87" t="s">
        <v>88</v>
      </c>
      <c r="C12" s="89">
        <f>C6*C10*12</f>
        <v>351442.8</v>
      </c>
      <c r="D12" s="66"/>
      <c r="E12" s="46"/>
    </row>
    <row r="13" spans="1:6">
      <c r="A13" s="179"/>
      <c r="B13" s="180"/>
      <c r="C13" s="180"/>
      <c r="D13" s="180"/>
      <c r="E13" s="181"/>
      <c r="F13" s="181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2" t="s">
        <v>4</v>
      </c>
      <c r="B15" s="154" t="s">
        <v>119</v>
      </c>
      <c r="C15" s="184" t="s">
        <v>32</v>
      </c>
      <c r="D15" s="186" t="s">
        <v>43</v>
      </c>
      <c r="E15" s="187"/>
      <c r="F15" s="184" t="s">
        <v>80</v>
      </c>
    </row>
    <row r="16" spans="1:6" ht="75">
      <c r="A16" s="183"/>
      <c r="B16" s="155"/>
      <c r="C16" s="185"/>
      <c r="D16" s="116" t="s">
        <v>6</v>
      </c>
      <c r="E16" s="116" t="s">
        <v>42</v>
      </c>
      <c r="F16" s="185"/>
    </row>
    <row r="17" spans="1:6">
      <c r="A17" s="117" t="s">
        <v>7</v>
      </c>
      <c r="B17" s="13" t="s">
        <v>31</v>
      </c>
      <c r="C17" s="15">
        <f>D17*C6</f>
        <v>15749.843999999999</v>
      </c>
      <c r="D17" s="15">
        <v>4.84</v>
      </c>
      <c r="E17" s="15">
        <f>C17*12</f>
        <v>188998.128</v>
      </c>
      <c r="F17" s="15">
        <f>C17*12</f>
        <v>188998.128</v>
      </c>
    </row>
    <row r="18" spans="1:6">
      <c r="A18" s="100" t="s">
        <v>121</v>
      </c>
      <c r="B18" s="18" t="s">
        <v>11</v>
      </c>
      <c r="C18" s="15">
        <f>D18*C6</f>
        <v>2180.2469999999998</v>
      </c>
      <c r="D18" s="15">
        <v>0.67</v>
      </c>
      <c r="E18" s="15">
        <f>C18*12</f>
        <v>26162.964</v>
      </c>
      <c r="F18" s="15">
        <f t="shared" ref="F18:F26" si="0">C18*12</f>
        <v>26162.964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0.20743062597953352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3">
        <f>C20/C6</f>
        <v>2.2425555453120679E-3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33</v>
      </c>
      <c r="D21" s="15">
        <f>C21/C7</f>
        <v>8.3333333333333329E-2</v>
      </c>
      <c r="E21" s="15">
        <f>C7*1</f>
        <v>396</v>
      </c>
      <c r="F21" s="15">
        <f t="shared" si="0"/>
        <v>396</v>
      </c>
    </row>
    <row r="22" spans="1:6">
      <c r="A22" s="118" t="s">
        <v>125</v>
      </c>
      <c r="B22" s="1" t="s">
        <v>85</v>
      </c>
      <c r="C22" s="15">
        <f>E22/12</f>
        <v>69.3</v>
      </c>
      <c r="D22" s="15">
        <f>C22/C7</f>
        <v>0.17499999999999999</v>
      </c>
      <c r="E22" s="15">
        <f>C7*2.1</f>
        <v>831.6</v>
      </c>
      <c r="F22" s="15">
        <f t="shared" si="0"/>
        <v>831.59999999999991</v>
      </c>
    </row>
    <row r="23" spans="1:6" s="119" customFormat="1" ht="37.5">
      <c r="A23" s="118" t="s">
        <v>126</v>
      </c>
      <c r="B23" s="1" t="s">
        <v>37</v>
      </c>
      <c r="C23" s="15">
        <f>C12*12%/12</f>
        <v>3514.4279999999999</v>
      </c>
      <c r="D23" s="15">
        <f>C23/C6</f>
        <v>1.08</v>
      </c>
      <c r="E23" s="3">
        <f>C12*12%</f>
        <v>42173.135999999999</v>
      </c>
      <c r="F23" s="15">
        <f t="shared" si="0"/>
        <v>42173.135999999999</v>
      </c>
    </row>
    <row r="24" spans="1:6" ht="37.5">
      <c r="A24" s="118" t="s">
        <v>127</v>
      </c>
      <c r="B24" s="1" t="s">
        <v>83</v>
      </c>
      <c r="C24" s="15">
        <f>C12*0.9%/12</f>
        <v>263.58210000000003</v>
      </c>
      <c r="D24" s="15">
        <f>C24/C6</f>
        <v>8.1000000000000016E-2</v>
      </c>
      <c r="E24" s="3">
        <f>C12*0.9%</f>
        <v>3162.9852000000001</v>
      </c>
      <c r="F24" s="15">
        <f t="shared" si="0"/>
        <v>3162.9852000000001</v>
      </c>
    </row>
    <row r="25" spans="1:6" s="119" customFormat="1">
      <c r="A25" s="118" t="s">
        <v>128</v>
      </c>
      <c r="B25" s="1" t="s">
        <v>84</v>
      </c>
      <c r="C25" s="15">
        <f>E25/12</f>
        <v>732.17250000000001</v>
      </c>
      <c r="D25" s="15">
        <f>C25/C6</f>
        <v>0.22500000000000001</v>
      </c>
      <c r="E25" s="3">
        <f>C12*2.5%</f>
        <v>8786.07</v>
      </c>
      <c r="F25" s="15">
        <f t="shared" si="0"/>
        <v>8786.07</v>
      </c>
    </row>
    <row r="26" spans="1:6" s="121" customFormat="1">
      <c r="A26" s="120" t="s">
        <v>129</v>
      </c>
      <c r="B26" s="48" t="s">
        <v>108</v>
      </c>
      <c r="C26" s="49">
        <f>E26/12</f>
        <v>1262.8686499999999</v>
      </c>
      <c r="D26" s="49">
        <f>E26/C6/12</f>
        <v>0.3880853845917458</v>
      </c>
      <c r="E26" s="50">
        <f>C8*1%</f>
        <v>15154.423799999999</v>
      </c>
      <c r="F26" s="15">
        <f t="shared" si="0"/>
        <v>15154.423799999999</v>
      </c>
    </row>
    <row r="27" spans="1:6" s="123" customFormat="1">
      <c r="A27" s="122"/>
      <c r="B27" s="66" t="s">
        <v>92</v>
      </c>
      <c r="C27" s="14">
        <f>SUM(C17:C26)</f>
        <v>24487.739750000001</v>
      </c>
      <c r="D27" s="14">
        <f>SUM(D17:D26)</f>
        <v>7.7520918994499244</v>
      </c>
      <c r="E27" s="14">
        <f>SUM(E17:E26)</f>
        <v>293852.87700000004</v>
      </c>
      <c r="F27" s="14">
        <f>SUM(F17:F26)</f>
        <v>293852.87700000004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4060.8177500000011</v>
      </c>
      <c r="D30" s="137">
        <f>C30/C6</f>
        <v>1.2479081005500756</v>
      </c>
      <c r="E30" s="137"/>
      <c r="F30" s="137">
        <f>C30*12</f>
        <v>48729.813000000009</v>
      </c>
    </row>
    <row r="31" spans="1:6">
      <c r="A31" s="118"/>
      <c r="B31" s="1"/>
      <c r="C31" s="15"/>
      <c r="D31" s="15"/>
      <c r="E31" s="3"/>
      <c r="F31" s="3"/>
    </row>
    <row r="32" spans="1:6">
      <c r="A32" s="210" t="s">
        <v>8</v>
      </c>
      <c r="B32" s="212" t="s">
        <v>120</v>
      </c>
      <c r="C32" s="214"/>
      <c r="D32" s="214"/>
      <c r="E32" s="208"/>
      <c r="F32" s="208"/>
    </row>
    <row r="33" spans="1:7">
      <c r="A33" s="211"/>
      <c r="B33" s="213"/>
      <c r="C33" s="215"/>
      <c r="D33" s="215"/>
      <c r="E33" s="209"/>
      <c r="F33" s="209"/>
    </row>
    <row r="34" spans="1:7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  <c r="G34" s="142"/>
    </row>
    <row r="35" spans="1:7">
      <c r="A35" s="118" t="s">
        <v>12</v>
      </c>
      <c r="B35" s="1" t="s">
        <v>149</v>
      </c>
      <c r="C35" s="15"/>
      <c r="D35" s="15"/>
      <c r="E35" s="3">
        <v>10000</v>
      </c>
      <c r="F35" s="3">
        <v>10000</v>
      </c>
      <c r="G35" s="142"/>
    </row>
    <row r="36" spans="1:7">
      <c r="A36" s="118" t="s">
        <v>13</v>
      </c>
      <c r="B36" s="1" t="s">
        <v>132</v>
      </c>
      <c r="C36" s="15"/>
      <c r="D36" s="15"/>
      <c r="E36" s="3">
        <v>20000</v>
      </c>
      <c r="F36" s="3">
        <v>20000</v>
      </c>
    </row>
    <row r="37" spans="1:7">
      <c r="A37" s="118" t="s">
        <v>14</v>
      </c>
      <c r="B37" s="1" t="s">
        <v>133</v>
      </c>
      <c r="C37" s="15"/>
      <c r="D37" s="15"/>
      <c r="E37" s="3">
        <v>16400</v>
      </c>
      <c r="F37" s="3">
        <v>16400</v>
      </c>
    </row>
    <row r="38" spans="1:7">
      <c r="A38" s="22"/>
      <c r="B38" s="22" t="s">
        <v>134</v>
      </c>
      <c r="C38" s="23"/>
      <c r="D38" s="15"/>
      <c r="E38" s="23">
        <f>SUM(E34:E37)</f>
        <v>48900</v>
      </c>
      <c r="F38" s="23">
        <f>SUM(F34:F37)</f>
        <v>48900</v>
      </c>
    </row>
    <row r="39" spans="1:7">
      <c r="A39" s="100"/>
      <c r="B39" s="22" t="s">
        <v>130</v>
      </c>
      <c r="C39" s="14"/>
      <c r="D39" s="14">
        <f>((F38-F30)/C6/12)+C10</f>
        <v>9.0043582711041452</v>
      </c>
      <c r="E39" s="14"/>
      <c r="F39" s="14"/>
    </row>
    <row r="40" spans="1:7">
      <c r="A40" s="100"/>
      <c r="B40" s="22"/>
      <c r="C40" s="14"/>
      <c r="D40" s="14"/>
      <c r="E40" s="14"/>
      <c r="F40" s="14"/>
    </row>
    <row r="41" spans="1:7">
      <c r="A41" s="100"/>
      <c r="B41" s="22" t="s">
        <v>144</v>
      </c>
      <c r="C41" s="14"/>
      <c r="D41" s="14"/>
      <c r="E41" s="14"/>
      <c r="F41" s="14"/>
    </row>
    <row r="42" spans="1:7">
      <c r="A42" s="100" t="s">
        <v>14</v>
      </c>
      <c r="B42" s="18" t="s">
        <v>146</v>
      </c>
      <c r="C42" s="14"/>
      <c r="D42" s="14"/>
      <c r="E42" s="15">
        <v>85000</v>
      </c>
      <c r="F42" s="15">
        <v>85000</v>
      </c>
    </row>
    <row r="43" spans="1:7">
      <c r="A43" s="100" t="s">
        <v>145</v>
      </c>
      <c r="B43" s="18" t="s">
        <v>147</v>
      </c>
      <c r="C43" s="14"/>
      <c r="D43" s="14"/>
      <c r="E43" s="15">
        <v>39443.24</v>
      </c>
      <c r="F43" s="15">
        <v>39443.24</v>
      </c>
    </row>
    <row r="44" spans="1:7">
      <c r="A44" s="100"/>
      <c r="B44" s="22" t="s">
        <v>148</v>
      </c>
      <c r="C44" s="14"/>
      <c r="D44" s="14"/>
      <c r="E44" s="14">
        <v>124443.24</v>
      </c>
      <c r="F44" s="14">
        <v>124443.24</v>
      </c>
    </row>
    <row r="45" spans="1:7">
      <c r="A45" s="100"/>
      <c r="B45" s="22"/>
      <c r="C45" s="14"/>
      <c r="D45" s="14"/>
      <c r="E45" s="14"/>
      <c r="F45" s="14"/>
    </row>
    <row r="46" spans="1:7">
      <c r="A46" s="128"/>
      <c r="B46" s="22" t="s">
        <v>28</v>
      </c>
      <c r="C46" s="99"/>
      <c r="D46" s="129"/>
      <c r="E46" s="129"/>
      <c r="F46" s="129"/>
    </row>
    <row r="47" spans="1:7">
      <c r="A47" s="128"/>
      <c r="B47" s="18" t="s">
        <v>139</v>
      </c>
      <c r="C47" s="140">
        <v>50</v>
      </c>
      <c r="D47" s="129"/>
      <c r="E47" s="129"/>
      <c r="F47" s="129"/>
    </row>
    <row r="48" spans="1:7">
      <c r="A48" s="128"/>
      <c r="B48" s="18" t="s">
        <v>64</v>
      </c>
      <c r="C48" s="140">
        <v>50</v>
      </c>
      <c r="D48" s="129"/>
      <c r="E48" s="129"/>
      <c r="F48" s="129"/>
    </row>
    <row r="49" spans="1:6">
      <c r="A49" s="128"/>
      <c r="B49" s="22" t="s">
        <v>29</v>
      </c>
      <c r="C49" s="140">
        <v>0</v>
      </c>
      <c r="D49" s="129"/>
      <c r="E49" s="129"/>
      <c r="F49" s="129"/>
    </row>
    <row r="50" spans="1:6">
      <c r="A50" s="128"/>
      <c r="B50" s="18" t="s">
        <v>142</v>
      </c>
      <c r="C50" s="141">
        <v>300</v>
      </c>
      <c r="D50" s="129"/>
      <c r="E50" s="129"/>
      <c r="F50" s="129"/>
    </row>
    <row r="51" spans="1:6">
      <c r="A51" s="128"/>
      <c r="B51" s="138" t="s">
        <v>138</v>
      </c>
      <c r="C51" s="141">
        <v>350</v>
      </c>
      <c r="D51" s="129"/>
      <c r="E51" s="129"/>
      <c r="F51" s="129"/>
    </row>
    <row r="52" spans="1:6">
      <c r="A52" s="128"/>
      <c r="B52" s="138" t="s">
        <v>137</v>
      </c>
      <c r="C52" s="140">
        <v>350</v>
      </c>
      <c r="D52" s="129"/>
      <c r="E52" s="129"/>
      <c r="F52" s="129"/>
    </row>
    <row r="53" spans="1:6">
      <c r="A53" s="128"/>
      <c r="B53" s="138" t="s">
        <v>141</v>
      </c>
      <c r="C53" s="140">
        <v>350</v>
      </c>
      <c r="D53" s="129"/>
      <c r="E53" s="129"/>
      <c r="F53" s="129"/>
    </row>
    <row r="54" spans="1:6">
      <c r="A54" s="128"/>
      <c r="B54" s="138" t="s">
        <v>136</v>
      </c>
      <c r="C54" s="140">
        <v>500</v>
      </c>
      <c r="D54" s="129"/>
      <c r="E54" s="129"/>
      <c r="F54" s="129"/>
    </row>
    <row r="55" spans="1:6">
      <c r="A55" s="128"/>
      <c r="B55" s="33" t="s">
        <v>118</v>
      </c>
      <c r="C55" s="59">
        <f>SUM(C47:C54)</f>
        <v>1950</v>
      </c>
      <c r="D55" s="129"/>
      <c r="E55" s="130"/>
      <c r="F55" s="76"/>
    </row>
    <row r="56" spans="1:6">
      <c r="A56" s="128"/>
      <c r="B56" s="173"/>
      <c r="C56" s="174"/>
      <c r="D56" s="174"/>
      <c r="E56" s="175"/>
      <c r="F56" s="76"/>
    </row>
    <row r="57" spans="1:6" ht="54.75" customHeight="1">
      <c r="A57" s="128"/>
      <c r="B57" s="176" t="s">
        <v>135</v>
      </c>
      <c r="C57" s="177"/>
      <c r="D57" s="177"/>
      <c r="E57" s="178"/>
      <c r="F57" s="76"/>
    </row>
    <row r="58" spans="1:6" ht="75" customHeight="1">
      <c r="A58" s="57" t="s">
        <v>143</v>
      </c>
      <c r="B58" s="57"/>
      <c r="C58" s="131"/>
      <c r="D58" s="57"/>
      <c r="E58" s="129"/>
      <c r="F58" s="129"/>
    </row>
    <row r="59" spans="1:6">
      <c r="A59" s="126"/>
      <c r="B59" s="126"/>
      <c r="C59" s="131"/>
      <c r="D59" s="127"/>
      <c r="E59" s="127"/>
      <c r="F59" s="127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</sheetData>
  <mergeCells count="19">
    <mergeCell ref="E1:F1"/>
    <mergeCell ref="A2:F2"/>
    <mergeCell ref="C4:E4"/>
    <mergeCell ref="C5:E5"/>
    <mergeCell ref="C6:E6"/>
    <mergeCell ref="F32:F33"/>
    <mergeCell ref="B56:E56"/>
    <mergeCell ref="B57:E57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8" orientation="portrait" r:id="rId1"/>
  <ignoredErrors>
    <ignoredError sqref="E23:E2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2021-04-28T06:53:45Z</dcterms:modified>
</cp:coreProperties>
</file>