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11,70" sheetId="1" r:id="rId1"/>
    <sheet name="22.11.2020" sheetId="2" r:id="rId2"/>
  </sheets>
  <definedNames/>
  <calcPr fullCalcOnLoad="1"/>
</workbook>
</file>

<file path=xl/sharedStrings.xml><?xml version="1.0" encoding="utf-8"?>
<sst xmlns="http://schemas.openxmlformats.org/spreadsheetml/2006/main" count="121" uniqueCount="81">
  <si>
    <t>Утвержден общим собранием собственников</t>
  </si>
  <si>
    <t>План работ и услуг по содержанию и ремонту общего имущества МКД на 2020 год по адресу:                                                                                                                      Г. Исакова, 253 корпус 1</t>
  </si>
  <si>
    <t>Характеристика МКД</t>
  </si>
  <si>
    <t>9-этажный панельный дом</t>
  </si>
  <si>
    <t>кол-во подъездов</t>
  </si>
  <si>
    <t>общая площадь помещений</t>
  </si>
  <si>
    <t>площадь подвального помещения</t>
  </si>
  <si>
    <t>Задоженность (-), переплата (+) посостоянию на 01.01.2019</t>
  </si>
  <si>
    <t>Сумма задолженности МКД за ресурсы</t>
  </si>
  <si>
    <t>Тариф на содержание</t>
  </si>
  <si>
    <t>Прочие доходы дома</t>
  </si>
  <si>
    <t>Годовой доход МКД</t>
  </si>
  <si>
    <t>1</t>
  </si>
  <si>
    <t xml:space="preserve">Услуги по обслуживанию и текущему ремонту общего имущества МКД </t>
  </si>
  <si>
    <t>сумма в месяц, руб</t>
  </si>
  <si>
    <t>План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</si>
  <si>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</si>
  <si>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</si>
  <si>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</si>
  <si>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</si>
  <si>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2.1</t>
  </si>
  <si>
    <t xml:space="preserve">Услуги аварийно-диспетчерской службы, в тч. </t>
  </si>
  <si>
    <t>2.2</t>
  </si>
  <si>
    <t>Снятие показаний общедомового прибора учета</t>
  </si>
  <si>
    <t>2.3</t>
  </si>
  <si>
    <t>Страхование лифтов</t>
  </si>
  <si>
    <t>2.4</t>
  </si>
  <si>
    <t>Дератизация подвального помещения</t>
  </si>
  <si>
    <t>2.5.</t>
  </si>
  <si>
    <t>Дезинсекция подвального помещения</t>
  </si>
  <si>
    <t>2.6.</t>
  </si>
  <si>
    <t xml:space="preserve">Услуги по управлению многоквартирным домом (12%) </t>
  </si>
  <si>
    <t>2.7.</t>
  </si>
  <si>
    <t>Сборы за обслуживание системой "Город" и ООО "Вычислительный центр ЖКХ"  (0,9%)</t>
  </si>
  <si>
    <t>2.8.</t>
  </si>
  <si>
    <t>Обслуживанеие Банком (2,5%)</t>
  </si>
  <si>
    <t>2.9.</t>
  </si>
  <si>
    <t>Госпошлина</t>
  </si>
  <si>
    <t>Итого услуги по управлению и содержанию МКД</t>
  </si>
  <si>
    <t>Остаток денежных средств на текущий ремонт МКД  с учетом прочих доходов (справочно)</t>
  </si>
  <si>
    <t>3.2.</t>
  </si>
  <si>
    <t>Поромывка, опресовка ОС</t>
  </si>
  <si>
    <t>3.3.</t>
  </si>
  <si>
    <t xml:space="preserve">Ремонт межпанельных швов  </t>
  </si>
  <si>
    <t>3.4.</t>
  </si>
  <si>
    <t>Замена почтовых ящиков 108шт</t>
  </si>
  <si>
    <t>3.5.</t>
  </si>
  <si>
    <t xml:space="preserve">Ремонт подъезда </t>
  </si>
  <si>
    <t>3.6.</t>
  </si>
  <si>
    <t>Ремонт выхода</t>
  </si>
  <si>
    <t>3.7.</t>
  </si>
  <si>
    <t>Ремонт кровли по заявкам</t>
  </si>
  <si>
    <t>3.8.</t>
  </si>
  <si>
    <t xml:space="preserve">Дезинфекция мусороствола, мусорокамер </t>
  </si>
  <si>
    <t>3.9.</t>
  </si>
  <si>
    <t xml:space="preserve">итого работ по текущему ремонту: </t>
  </si>
  <si>
    <t>Ориентировочный остаток денежных средств с 2019г.</t>
  </si>
  <si>
    <t>Рекомендованный тариф для выполнения всех видов работ предложенных в плане на 2020г.</t>
  </si>
  <si>
    <t>Доходы от прочих организаций зачисляемые на дом (в плане не учтены, для аварийных ситуаций)</t>
  </si>
  <si>
    <t>План работ и услуг по содержанию и ремонту общего имущества МКД на 2021 год по адресу:                                                                                                                      Г. Исакова, 253 корпус 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</si>
  <si>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</si>
  <si>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</si>
  <si>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</si>
  <si>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</si>
  <si>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</si>
  <si>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</si>
  <si>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</si>
  <si>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</si>
  <si>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</si>
  <si>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</t>
  </si>
  <si>
    <t>2.5</t>
  </si>
  <si>
    <t>Ремонт мусорокамеры с заменой двери</t>
  </si>
  <si>
    <t>Остаток денежных средств на текущий ремонт МКД  с 2020 года</t>
  </si>
  <si>
    <t>Прочие доходы</t>
  </si>
  <si>
    <t>ПроДвижение</t>
  </si>
  <si>
    <t>Оранжевый слон</t>
  </si>
  <si>
    <t>Провайдеры:</t>
  </si>
  <si>
    <t>АО "Эр-Телеком Холдинг"</t>
  </si>
  <si>
    <t>ПАО "МТС"</t>
  </si>
  <si>
    <t xml:space="preserve">ИТОГО </t>
  </si>
  <si>
    <t>ВНЕСЕНИЕ ДОПОЛНЕНИЙ В ПЛАН РАБОТ ПО ТЕКУЩЕМУ РЕМОНТУ МКД ПРОИЗВОДИТСЯ С 01.04.2021- 15.04.2021 ПО ИТОГАМ ГОДОВОГО ОТЧЕТА ЗА 2020 ГОД И УТВЕРЖДАЕТСЯ УПОЛНОМОЧЕННЫМ СОВЕТОМ МКД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</si>
</sst>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000000"/>
  </numFmts>
  <fonts count="13">
    <font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  <xf numFmtId="164" fontId="2" fillId="0" borderId="0">
      <alignment/>
      <protection/>
    </xf>
  </cellStyleXfs>
  <cellXfs count="156">
    <xf numFmtId="164" fontId="0" fillId="0" borderId="0" xfId="0" applyAlignment="1">
      <alignment/>
    </xf>
    <xf numFmtId="164" fontId="3" fillId="0" borderId="0" xfId="21" applyFont="1" applyProtection="1">
      <alignment/>
      <protection/>
    </xf>
    <xf numFmtId="164" fontId="3" fillId="0" borderId="0" xfId="21" applyFont="1" applyAlignment="1" applyProtection="1">
      <alignment horizontal="center" vertical="center"/>
      <protection/>
    </xf>
    <xf numFmtId="164" fontId="4" fillId="0" borderId="0" xfId="21" applyFont="1" applyProtection="1">
      <alignment/>
      <protection/>
    </xf>
    <xf numFmtId="164" fontId="5" fillId="0" borderId="0" xfId="21" applyFont="1" applyBorder="1" applyAlignment="1" applyProtection="1">
      <alignment horizontal="left" wrapText="1"/>
      <protection/>
    </xf>
    <xf numFmtId="164" fontId="5" fillId="0" borderId="0" xfId="21" applyFont="1" applyAlignment="1" applyProtection="1">
      <alignment horizontal="center"/>
      <protection/>
    </xf>
    <xf numFmtId="164" fontId="6" fillId="0" borderId="0" xfId="21" applyFont="1" applyAlignment="1" applyProtection="1">
      <alignment horizontal="center" vertical="center"/>
      <protection/>
    </xf>
    <xf numFmtId="164" fontId="6" fillId="0" borderId="0" xfId="21" applyFont="1" applyAlignment="1" applyProtection="1">
      <alignment horizontal="center"/>
      <protection/>
    </xf>
    <xf numFmtId="164" fontId="3" fillId="0" borderId="0" xfId="21" applyFont="1" applyBorder="1" applyProtection="1">
      <alignment/>
      <protection/>
    </xf>
    <xf numFmtId="166" fontId="5" fillId="0" borderId="1" xfId="21" applyNumberFormat="1" applyFont="1" applyBorder="1" applyAlignment="1" applyProtection="1">
      <alignment readingOrder="1"/>
      <protection/>
    </xf>
    <xf numFmtId="164" fontId="5" fillId="0" borderId="2" xfId="21" applyFont="1" applyBorder="1" applyAlignment="1" applyProtection="1">
      <alignment readingOrder="1"/>
      <protection/>
    </xf>
    <xf numFmtId="164" fontId="3" fillId="0" borderId="0" xfId="21" applyFont="1" applyBorder="1" applyAlignment="1" applyProtection="1">
      <alignment/>
      <protection/>
    </xf>
    <xf numFmtId="164" fontId="5" fillId="0" borderId="2" xfId="21" applyFont="1" applyBorder="1" applyAlignment="1" applyProtection="1">
      <alignment horizontal="left" readingOrder="1"/>
      <protection/>
    </xf>
    <xf numFmtId="164" fontId="3" fillId="0" borderId="0" xfId="21" applyFont="1" applyBorder="1" applyAlignment="1" applyProtection="1">
      <alignment horizontal="left"/>
      <protection/>
    </xf>
    <xf numFmtId="166" fontId="5" fillId="0" borderId="2" xfId="21" applyNumberFormat="1" applyFont="1" applyBorder="1" applyAlignment="1" applyProtection="1">
      <alignment readingOrder="1"/>
      <protection/>
    </xf>
    <xf numFmtId="164" fontId="5" fillId="0" borderId="3" xfId="21" applyFont="1" applyBorder="1" applyAlignment="1" applyProtection="1">
      <alignment horizontal="left" vertical="center"/>
      <protection/>
    </xf>
    <xf numFmtId="164" fontId="3" fillId="0" borderId="4" xfId="21" applyFont="1" applyBorder="1" applyAlignment="1" applyProtection="1">
      <alignment horizontal="center" vertical="center"/>
      <protection/>
    </xf>
    <xf numFmtId="164" fontId="3" fillId="0" borderId="5" xfId="21" applyFont="1" applyBorder="1" applyAlignment="1" applyProtection="1">
      <alignment horizontal="center" vertical="center"/>
      <protection/>
    </xf>
    <xf numFmtId="164" fontId="5" fillId="0" borderId="2" xfId="21" applyFont="1" applyBorder="1" applyAlignment="1" applyProtection="1">
      <alignment horizontal="left" vertical="center" wrapText="1"/>
      <protection/>
    </xf>
    <xf numFmtId="165" fontId="5" fillId="0" borderId="2" xfId="21" applyNumberFormat="1" applyFont="1" applyBorder="1" applyAlignment="1" applyProtection="1">
      <alignment horizontal="left" vertical="center"/>
      <protection/>
    </xf>
    <xf numFmtId="164" fontId="5" fillId="0" borderId="0" xfId="21" applyFont="1" applyBorder="1" applyAlignment="1" applyProtection="1">
      <alignment horizontal="left" vertical="center"/>
      <protection/>
    </xf>
    <xf numFmtId="164" fontId="5" fillId="0" borderId="2" xfId="21" applyFont="1" applyBorder="1" applyAlignment="1" applyProtection="1">
      <alignment horizontal="left" vertical="center"/>
      <protection/>
    </xf>
    <xf numFmtId="165" fontId="5" fillId="0" borderId="3" xfId="21" applyNumberFormat="1" applyFont="1" applyBorder="1" applyAlignment="1" applyProtection="1">
      <alignment horizontal="left" vertical="center"/>
      <protection/>
    </xf>
    <xf numFmtId="165" fontId="5" fillId="0" borderId="4" xfId="21" applyNumberFormat="1" applyFont="1" applyBorder="1" applyAlignment="1" applyProtection="1">
      <alignment horizontal="center" vertical="center"/>
      <protection/>
    </xf>
    <xf numFmtId="165" fontId="5" fillId="0" borderId="5" xfId="21" applyNumberFormat="1" applyFont="1" applyBorder="1" applyAlignment="1" applyProtection="1">
      <alignment horizontal="center" vertical="center"/>
      <protection/>
    </xf>
    <xf numFmtId="164" fontId="7" fillId="0" borderId="2" xfId="21" applyFont="1" applyFill="1" applyBorder="1" applyProtection="1">
      <alignment/>
      <protection/>
    </xf>
    <xf numFmtId="165" fontId="3" fillId="0" borderId="2" xfId="21" applyNumberFormat="1" applyFont="1" applyBorder="1" applyAlignment="1" applyProtection="1">
      <alignment horizontal="left" vertical="center"/>
      <protection/>
    </xf>
    <xf numFmtId="164" fontId="8" fillId="0" borderId="2" xfId="21" applyFont="1" applyBorder="1" applyAlignment="1" applyProtection="1">
      <alignment horizontal="center" vertical="center"/>
      <protection/>
    </xf>
    <xf numFmtId="164" fontId="3" fillId="0" borderId="2" xfId="21" applyFont="1" applyBorder="1" applyAlignment="1" applyProtection="1">
      <alignment horizontal="center" vertical="center"/>
      <protection/>
    </xf>
    <xf numFmtId="166" fontId="6" fillId="0" borderId="2" xfId="21" applyNumberFormat="1" applyFont="1" applyBorder="1" applyAlignment="1" applyProtection="1">
      <alignment horizontal="center"/>
      <protection/>
    </xf>
    <xf numFmtId="166" fontId="6" fillId="0" borderId="1" xfId="21" applyNumberFormat="1" applyFont="1" applyBorder="1" applyAlignment="1" applyProtection="1">
      <alignment horizontal="center"/>
      <protection/>
    </xf>
    <xf numFmtId="164" fontId="7" fillId="0" borderId="6" xfId="21" applyFont="1" applyBorder="1" applyAlignment="1" applyProtection="1">
      <alignment horizontal="center"/>
      <protection/>
    </xf>
    <xf numFmtId="164" fontId="7" fillId="0" borderId="6" xfId="21" applyFont="1" applyBorder="1" applyAlignment="1" applyProtection="1">
      <alignment horizontal="center" vertical="center"/>
      <protection/>
    </xf>
    <xf numFmtId="164" fontId="7" fillId="0" borderId="4" xfId="21" applyFont="1" applyBorder="1" applyAlignment="1" applyProtection="1">
      <alignment horizontal="center" vertical="center"/>
      <protection/>
    </xf>
    <xf numFmtId="166" fontId="6" fillId="0" borderId="2" xfId="21" applyNumberFormat="1" applyFont="1" applyBorder="1" applyAlignment="1" applyProtection="1">
      <alignment horizontal="center" vertical="center"/>
      <protection/>
    </xf>
    <xf numFmtId="166" fontId="5" fillId="0" borderId="2" xfId="21" applyNumberFormat="1" applyFont="1" applyBorder="1" applyAlignment="1" applyProtection="1">
      <alignment horizontal="center" vertical="center" wrapText="1" readingOrder="1"/>
      <protection/>
    </xf>
    <xf numFmtId="164" fontId="9" fillId="0" borderId="2" xfId="21" applyFont="1" applyBorder="1" applyAlignment="1" applyProtection="1">
      <alignment horizontal="center" vertical="center" wrapText="1"/>
      <protection/>
    </xf>
    <xf numFmtId="164" fontId="9" fillId="0" borderId="2" xfId="21" applyFont="1" applyBorder="1" applyAlignment="1" applyProtection="1">
      <alignment horizontal="center" vertical="center" wrapText="1" readingOrder="1"/>
      <protection/>
    </xf>
    <xf numFmtId="164" fontId="9" fillId="0" borderId="7" xfId="21" applyFont="1" applyBorder="1" applyAlignment="1" applyProtection="1">
      <alignment horizontal="center" vertical="center" wrapText="1"/>
      <protection/>
    </xf>
    <xf numFmtId="166" fontId="7" fillId="0" borderId="3" xfId="21" applyNumberFormat="1" applyFont="1" applyBorder="1" applyProtection="1">
      <alignment/>
      <protection/>
    </xf>
    <xf numFmtId="164" fontId="7" fillId="0" borderId="2" xfId="21" applyNumberFormat="1" applyFont="1" applyBorder="1" applyAlignment="1" applyProtection="1">
      <alignment wrapText="1"/>
      <protection/>
    </xf>
    <xf numFmtId="165" fontId="7" fillId="0" borderId="2" xfId="21" applyNumberFormat="1" applyFont="1" applyBorder="1" applyAlignment="1" applyProtection="1">
      <alignment horizontal="center" vertical="center"/>
      <protection/>
    </xf>
    <xf numFmtId="166" fontId="7" fillId="0" borderId="2" xfId="21" applyNumberFormat="1" applyFont="1" applyBorder="1" applyProtection="1">
      <alignment/>
      <protection/>
    </xf>
    <xf numFmtId="166" fontId="7" fillId="0" borderId="2" xfId="21" applyNumberFormat="1" applyFont="1" applyBorder="1" applyAlignment="1" applyProtection="1">
      <alignment wrapText="1"/>
      <protection/>
    </xf>
    <xf numFmtId="166" fontId="7" fillId="0" borderId="2" xfId="21" applyNumberFormat="1" applyFont="1" applyBorder="1" applyProtection="1">
      <alignment/>
      <protection locked="0"/>
    </xf>
    <xf numFmtId="164" fontId="3" fillId="0" borderId="2" xfId="21" applyFont="1" applyBorder="1" applyProtection="1">
      <alignment/>
      <protection/>
    </xf>
    <xf numFmtId="165" fontId="7" fillId="0" borderId="2" xfId="21" applyNumberFormat="1" applyFont="1" applyBorder="1" applyAlignment="1" applyProtection="1">
      <alignment horizontal="center" vertical="center"/>
      <protection locked="0"/>
    </xf>
    <xf numFmtId="166" fontId="7" fillId="0" borderId="2" xfId="21" applyNumberFormat="1" applyFont="1" applyBorder="1" applyAlignment="1" applyProtection="1">
      <alignment wrapText="1"/>
      <protection locked="0"/>
    </xf>
    <xf numFmtId="165" fontId="7" fillId="2" borderId="2" xfId="21" applyNumberFormat="1" applyFont="1" applyFill="1" applyBorder="1" applyAlignment="1" applyProtection="1">
      <alignment horizontal="center" vertical="center"/>
      <protection/>
    </xf>
    <xf numFmtId="164" fontId="10" fillId="0" borderId="0" xfId="21" applyFont="1" applyProtection="1">
      <alignment/>
      <protection/>
    </xf>
    <xf numFmtId="166" fontId="7" fillId="0" borderId="2" xfId="21" applyNumberFormat="1" applyFont="1" applyBorder="1" applyAlignment="1" applyProtection="1">
      <alignment vertical="center" wrapText="1"/>
      <protection locked="0"/>
    </xf>
    <xf numFmtId="164" fontId="4" fillId="0" borderId="0" xfId="21" applyFont="1" applyAlignment="1" applyProtection="1">
      <alignment vertical="center"/>
      <protection/>
    </xf>
    <xf numFmtId="166" fontId="6" fillId="0" borderId="2" xfId="21" applyNumberFormat="1" applyFont="1" applyBorder="1" applyProtection="1">
      <alignment/>
      <protection locked="0"/>
    </xf>
    <xf numFmtId="164" fontId="8" fillId="0" borderId="2" xfId="21" applyFont="1" applyBorder="1" applyProtection="1">
      <alignment/>
      <protection/>
    </xf>
    <xf numFmtId="165" fontId="6" fillId="0" borderId="2" xfId="21" applyNumberFormat="1" applyFont="1" applyBorder="1" applyAlignment="1" applyProtection="1">
      <alignment horizontal="center" vertical="center"/>
      <protection/>
    </xf>
    <xf numFmtId="164" fontId="11" fillId="0" borderId="0" xfId="21" applyFont="1" applyProtection="1">
      <alignment/>
      <protection/>
    </xf>
    <xf numFmtId="166" fontId="7" fillId="3" borderId="2" xfId="21" applyNumberFormat="1" applyFont="1" applyFill="1" applyBorder="1" applyAlignment="1" applyProtection="1">
      <alignment wrapText="1"/>
      <protection locked="0"/>
    </xf>
    <xf numFmtId="165" fontId="7" fillId="3" borderId="2" xfId="21" applyNumberFormat="1" applyFont="1" applyFill="1" applyBorder="1" applyAlignment="1" applyProtection="1">
      <alignment horizontal="center" vertical="center"/>
      <protection/>
    </xf>
    <xf numFmtId="166" fontId="7" fillId="0" borderId="2" xfId="21" applyNumberFormat="1" applyFont="1" applyBorder="1" applyAlignment="1" applyProtection="1">
      <alignment horizontal="left" vertical="center"/>
      <protection locked="0"/>
    </xf>
    <xf numFmtId="166" fontId="7" fillId="0" borderId="2" xfId="21" applyNumberFormat="1" applyFont="1" applyBorder="1" applyAlignment="1" applyProtection="1">
      <alignment horizontal="left" vertical="top" wrapText="1"/>
      <protection locked="0"/>
    </xf>
    <xf numFmtId="164" fontId="4" fillId="0" borderId="0" xfId="21" applyFont="1" applyBorder="1" applyProtection="1">
      <alignment/>
      <protection/>
    </xf>
    <xf numFmtId="167" fontId="7" fillId="0" borderId="2" xfId="21" applyNumberFormat="1" applyFont="1" applyBorder="1" applyAlignment="1" applyProtection="1">
      <alignment horizontal="left" vertical="top" wrapText="1"/>
      <protection/>
    </xf>
    <xf numFmtId="166" fontId="6" fillId="0" borderId="2" xfId="21" applyNumberFormat="1" applyFont="1" applyBorder="1" applyAlignment="1" applyProtection="1">
      <alignment wrapText="1"/>
      <protection/>
    </xf>
    <xf numFmtId="165" fontId="4" fillId="0" borderId="0" xfId="21" applyNumberFormat="1" applyFont="1" applyProtection="1">
      <alignment/>
      <protection/>
    </xf>
    <xf numFmtId="166" fontId="7" fillId="0" borderId="2" xfId="21" applyNumberFormat="1" applyFont="1" applyBorder="1" applyAlignment="1" applyProtection="1">
      <alignment vertical="center"/>
      <protection locked="0"/>
    </xf>
    <xf numFmtId="166" fontId="7" fillId="3" borderId="2" xfId="21" applyNumberFormat="1" applyFont="1" applyFill="1" applyBorder="1" applyAlignment="1" applyProtection="1">
      <alignment horizontal="left" vertical="center" wrapText="1"/>
      <protection/>
    </xf>
    <xf numFmtId="166" fontId="7" fillId="0" borderId="0" xfId="21" applyNumberFormat="1" applyFont="1" applyProtection="1">
      <alignment/>
      <protection/>
    </xf>
    <xf numFmtId="165" fontId="7" fillId="0" borderId="0" xfId="21" applyNumberFormat="1" applyFont="1" applyAlignment="1" applyProtection="1">
      <alignment horizontal="center" vertical="center"/>
      <protection/>
    </xf>
    <xf numFmtId="165" fontId="6" fillId="0" borderId="0" xfId="21" applyNumberFormat="1" applyFont="1" applyAlignment="1" applyProtection="1">
      <alignment horizontal="center" vertical="center"/>
      <protection/>
    </xf>
    <xf numFmtId="166" fontId="6" fillId="0" borderId="0" xfId="21" applyNumberFormat="1" applyFont="1" applyAlignment="1" applyProtection="1">
      <alignment wrapText="1"/>
      <protection/>
    </xf>
    <xf numFmtId="166" fontId="7" fillId="0" borderId="0" xfId="21" applyNumberFormat="1" applyFont="1" applyBorder="1" applyProtection="1">
      <alignment/>
      <protection/>
    </xf>
    <xf numFmtId="165" fontId="7" fillId="0" borderId="0" xfId="21" applyNumberFormat="1" applyFont="1" applyBorder="1" applyAlignment="1" applyProtection="1">
      <alignment horizontal="center" vertical="center"/>
      <protection/>
    </xf>
    <xf numFmtId="166" fontId="12" fillId="0" borderId="0" xfId="21" applyNumberFormat="1" applyFont="1" applyProtection="1">
      <alignment/>
      <protection/>
    </xf>
    <xf numFmtId="165" fontId="6" fillId="0" borderId="0" xfId="21" applyNumberFormat="1" applyFont="1" applyBorder="1" applyAlignment="1" applyProtection="1">
      <alignment horizontal="center" vertical="center" wrapText="1"/>
      <protection/>
    </xf>
    <xf numFmtId="166" fontId="7" fillId="0" borderId="0" xfId="21" applyNumberFormat="1" applyFont="1" applyAlignment="1" applyProtection="1">
      <alignment horizontal="left"/>
      <protection/>
    </xf>
    <xf numFmtId="166" fontId="7" fillId="0" borderId="0" xfId="21" applyNumberFormat="1" applyFont="1" applyBorder="1" applyAlignment="1" applyProtection="1">
      <alignment horizontal="left"/>
      <protection/>
    </xf>
    <xf numFmtId="165" fontId="3" fillId="0" borderId="0" xfId="21" applyNumberFormat="1" applyFont="1" applyBorder="1" applyAlignment="1" applyProtection="1">
      <alignment horizontal="center" vertical="center"/>
      <protection/>
    </xf>
    <xf numFmtId="166" fontId="7" fillId="0" borderId="0" xfId="21" applyNumberFormat="1" applyFont="1" applyBorder="1" applyAlignment="1" applyProtection="1">
      <alignment horizontal="center" vertical="center"/>
      <protection/>
    </xf>
    <xf numFmtId="165" fontId="12" fillId="0" borderId="0" xfId="21" applyNumberFormat="1" applyFont="1" applyBorder="1" applyAlignment="1" applyProtection="1">
      <alignment horizontal="center" vertical="center"/>
      <protection/>
    </xf>
    <xf numFmtId="165" fontId="3" fillId="0" borderId="0" xfId="21" applyNumberFormat="1" applyFont="1" applyAlignment="1" applyProtection="1">
      <alignment horizontal="center" vertical="center"/>
      <protection/>
    </xf>
    <xf numFmtId="166" fontId="3" fillId="0" borderId="0" xfId="21" applyNumberFormat="1" applyFont="1" applyProtection="1">
      <alignment/>
      <protection/>
    </xf>
    <xf numFmtId="164" fontId="3" fillId="0" borderId="0" xfId="21" applyFont="1" applyProtection="1">
      <alignment/>
      <protection/>
    </xf>
    <xf numFmtId="164" fontId="3" fillId="0" borderId="0" xfId="21" applyFont="1" applyAlignment="1" applyProtection="1">
      <alignment horizontal="center" vertical="center"/>
      <protection/>
    </xf>
    <xf numFmtId="164" fontId="5" fillId="0" borderId="0" xfId="21" applyFont="1" applyBorder="1" applyAlignment="1" applyProtection="1">
      <alignment horizontal="left" wrapText="1"/>
      <protection/>
    </xf>
    <xf numFmtId="164" fontId="5" fillId="0" borderId="0" xfId="21" applyFont="1" applyAlignment="1" applyProtection="1">
      <alignment horizontal="left" wrapText="1"/>
      <protection/>
    </xf>
    <xf numFmtId="164" fontId="5" fillId="0" borderId="0" xfId="21" applyFont="1" applyAlignment="1" applyProtection="1">
      <alignment horizontal="center"/>
      <protection/>
    </xf>
    <xf numFmtId="164" fontId="6" fillId="0" borderId="0" xfId="21" applyFont="1" applyAlignment="1" applyProtection="1">
      <alignment horizontal="center" vertical="center"/>
      <protection/>
    </xf>
    <xf numFmtId="164" fontId="6" fillId="0" borderId="0" xfId="21" applyFont="1" applyAlignment="1" applyProtection="1">
      <alignment horizontal="center"/>
      <protection/>
    </xf>
    <xf numFmtId="164" fontId="3" fillId="0" borderId="0" xfId="21" applyFont="1" applyBorder="1" applyProtection="1">
      <alignment/>
      <protection/>
    </xf>
    <xf numFmtId="166" fontId="5" fillId="0" borderId="1" xfId="21" applyNumberFormat="1" applyFont="1" applyBorder="1" applyAlignment="1" applyProtection="1">
      <alignment readingOrder="1"/>
      <protection/>
    </xf>
    <xf numFmtId="164" fontId="5" fillId="0" borderId="2" xfId="21" applyFont="1" applyBorder="1" applyAlignment="1" applyProtection="1">
      <alignment readingOrder="1"/>
      <protection/>
    </xf>
    <xf numFmtId="164" fontId="3" fillId="0" borderId="0" xfId="21" applyFont="1" applyBorder="1" applyAlignment="1" applyProtection="1">
      <alignment/>
      <protection/>
    </xf>
    <xf numFmtId="165" fontId="1" fillId="0" borderId="0" xfId="20" applyFill="1" applyBorder="1" applyAlignment="1" applyProtection="1">
      <alignment/>
      <protection/>
    </xf>
    <xf numFmtId="164" fontId="5" fillId="0" borderId="2" xfId="21" applyFont="1" applyBorder="1" applyAlignment="1" applyProtection="1">
      <alignment horizontal="left" readingOrder="1"/>
      <protection/>
    </xf>
    <xf numFmtId="164" fontId="3" fillId="0" borderId="0" xfId="21" applyFont="1" applyBorder="1" applyAlignment="1" applyProtection="1">
      <alignment horizontal="left"/>
      <protection/>
    </xf>
    <xf numFmtId="166" fontId="5" fillId="0" borderId="2" xfId="21" applyNumberFormat="1" applyFont="1" applyBorder="1" applyAlignment="1" applyProtection="1">
      <alignment readingOrder="1"/>
      <protection/>
    </xf>
    <xf numFmtId="164" fontId="5" fillId="0" borderId="3" xfId="21" applyFont="1" applyBorder="1" applyAlignment="1" applyProtection="1">
      <alignment horizontal="left" vertical="center"/>
      <protection/>
    </xf>
    <xf numFmtId="164" fontId="3" fillId="0" borderId="4" xfId="21" applyFont="1" applyBorder="1" applyAlignment="1" applyProtection="1">
      <alignment horizontal="center" vertical="center"/>
      <protection/>
    </xf>
    <xf numFmtId="164" fontId="3" fillId="0" borderId="5" xfId="21" applyFont="1" applyBorder="1" applyAlignment="1" applyProtection="1">
      <alignment horizontal="center" vertical="center"/>
      <protection/>
    </xf>
    <xf numFmtId="164" fontId="5" fillId="0" borderId="2" xfId="21" applyFont="1" applyBorder="1" applyAlignment="1" applyProtection="1">
      <alignment horizontal="left" vertical="center"/>
      <protection/>
    </xf>
    <xf numFmtId="165" fontId="5" fillId="0" borderId="3" xfId="21" applyNumberFormat="1" applyFont="1" applyBorder="1" applyAlignment="1" applyProtection="1">
      <alignment horizontal="left" vertical="center"/>
      <protection/>
    </xf>
    <xf numFmtId="165" fontId="5" fillId="0" borderId="4" xfId="21" applyNumberFormat="1" applyFont="1" applyBorder="1" applyAlignment="1" applyProtection="1">
      <alignment horizontal="center" vertical="center"/>
      <protection/>
    </xf>
    <xf numFmtId="165" fontId="5" fillId="0" borderId="5" xfId="21" applyNumberFormat="1" applyFont="1" applyBorder="1" applyAlignment="1" applyProtection="1">
      <alignment horizontal="center" vertical="center"/>
      <protection/>
    </xf>
    <xf numFmtId="164" fontId="5" fillId="0" borderId="0" xfId="21" applyFont="1" applyBorder="1" applyAlignment="1" applyProtection="1">
      <alignment horizontal="left" vertical="center"/>
      <protection/>
    </xf>
    <xf numFmtId="164" fontId="7" fillId="0" borderId="2" xfId="21" applyFont="1" applyFill="1" applyBorder="1" applyProtection="1">
      <alignment/>
      <protection/>
    </xf>
    <xf numFmtId="165" fontId="3" fillId="0" borderId="2" xfId="21" applyNumberFormat="1" applyFont="1" applyBorder="1" applyAlignment="1" applyProtection="1">
      <alignment horizontal="left" vertical="center"/>
      <protection/>
    </xf>
    <xf numFmtId="164" fontId="8" fillId="0" borderId="2" xfId="21" applyFont="1" applyBorder="1" applyAlignment="1" applyProtection="1">
      <alignment horizontal="center" vertical="center"/>
      <protection/>
    </xf>
    <xf numFmtId="164" fontId="3" fillId="0" borderId="2" xfId="21" applyFont="1" applyBorder="1" applyAlignment="1" applyProtection="1">
      <alignment horizontal="center" vertical="center"/>
      <protection/>
    </xf>
    <xf numFmtId="166" fontId="6" fillId="0" borderId="2" xfId="21" applyNumberFormat="1" applyFont="1" applyBorder="1" applyAlignment="1" applyProtection="1">
      <alignment horizontal="center"/>
      <protection/>
    </xf>
    <xf numFmtId="166" fontId="6" fillId="0" borderId="1" xfId="21" applyNumberFormat="1" applyFont="1" applyBorder="1" applyAlignment="1" applyProtection="1">
      <alignment horizontal="center"/>
      <protection/>
    </xf>
    <xf numFmtId="164" fontId="7" fillId="0" borderId="6" xfId="21" applyFont="1" applyBorder="1" applyAlignment="1" applyProtection="1">
      <alignment horizontal="center"/>
      <protection/>
    </xf>
    <xf numFmtId="164" fontId="7" fillId="0" borderId="6" xfId="21" applyFont="1" applyBorder="1" applyAlignment="1" applyProtection="1">
      <alignment horizontal="center" vertical="center"/>
      <protection/>
    </xf>
    <xf numFmtId="164" fontId="7" fillId="0" borderId="4" xfId="21" applyFont="1" applyBorder="1" applyAlignment="1" applyProtection="1">
      <alignment horizontal="center" vertical="center"/>
      <protection/>
    </xf>
    <xf numFmtId="166" fontId="6" fillId="0" borderId="2" xfId="21" applyNumberFormat="1" applyFont="1" applyBorder="1" applyAlignment="1" applyProtection="1">
      <alignment horizontal="center" vertical="center"/>
      <protection/>
    </xf>
    <xf numFmtId="166" fontId="5" fillId="0" borderId="2" xfId="21" applyNumberFormat="1" applyFont="1" applyBorder="1" applyAlignment="1" applyProtection="1">
      <alignment horizontal="center" vertical="center" wrapText="1" readingOrder="1"/>
      <protection/>
    </xf>
    <xf numFmtId="164" fontId="9" fillId="0" borderId="2" xfId="21" applyFont="1" applyBorder="1" applyAlignment="1" applyProtection="1">
      <alignment horizontal="center" vertical="center" wrapText="1"/>
      <protection/>
    </xf>
    <xf numFmtId="164" fontId="9" fillId="0" borderId="2" xfId="21" applyFont="1" applyBorder="1" applyAlignment="1" applyProtection="1">
      <alignment horizontal="center" vertical="center" wrapText="1" readingOrder="1"/>
      <protection/>
    </xf>
    <xf numFmtId="164" fontId="9" fillId="0" borderId="7" xfId="21" applyFont="1" applyBorder="1" applyAlignment="1" applyProtection="1">
      <alignment horizontal="center" vertical="center" wrapText="1"/>
      <protection/>
    </xf>
    <xf numFmtId="166" fontId="7" fillId="0" borderId="3" xfId="21" applyNumberFormat="1" applyFont="1" applyBorder="1" applyProtection="1">
      <alignment/>
      <protection/>
    </xf>
    <xf numFmtId="164" fontId="7" fillId="0" borderId="2" xfId="21" applyNumberFormat="1" applyFont="1" applyBorder="1" applyAlignment="1" applyProtection="1">
      <alignment wrapText="1"/>
      <protection/>
    </xf>
    <xf numFmtId="165" fontId="7" fillId="0" borderId="2" xfId="21" applyNumberFormat="1" applyFont="1" applyBorder="1" applyAlignment="1" applyProtection="1">
      <alignment horizontal="center" vertical="center"/>
      <protection/>
    </xf>
    <xf numFmtId="166" fontId="7" fillId="0" borderId="2" xfId="21" applyNumberFormat="1" applyFont="1" applyBorder="1" applyProtection="1">
      <alignment/>
      <protection/>
    </xf>
    <xf numFmtId="166" fontId="7" fillId="0" borderId="2" xfId="21" applyNumberFormat="1" applyFont="1" applyBorder="1" applyAlignment="1" applyProtection="1">
      <alignment wrapText="1"/>
      <protection/>
    </xf>
    <xf numFmtId="164" fontId="3" fillId="0" borderId="2" xfId="21" applyFont="1" applyBorder="1" applyProtection="1">
      <alignment/>
      <protection/>
    </xf>
    <xf numFmtId="165" fontId="7" fillId="0" borderId="2" xfId="21" applyNumberFormat="1" applyFont="1" applyBorder="1" applyAlignment="1" applyProtection="1">
      <alignment horizontal="center" vertical="center"/>
      <protection locked="0"/>
    </xf>
    <xf numFmtId="166" fontId="7" fillId="4" borderId="2" xfId="21" applyNumberFormat="1" applyFont="1" applyFill="1" applyBorder="1" applyAlignment="1" applyProtection="1">
      <alignment wrapText="1"/>
      <protection locked="0"/>
    </xf>
    <xf numFmtId="165" fontId="7" fillId="4" borderId="2" xfId="21" applyNumberFormat="1" applyFont="1" applyFill="1" applyBorder="1" applyAlignment="1" applyProtection="1">
      <alignment horizontal="center" vertical="center"/>
      <protection/>
    </xf>
    <xf numFmtId="166" fontId="7" fillId="0" borderId="2" xfId="21" applyNumberFormat="1" applyFont="1" applyBorder="1" applyAlignment="1" applyProtection="1">
      <alignment wrapText="1"/>
      <protection locked="0"/>
    </xf>
    <xf numFmtId="164" fontId="7" fillId="0" borderId="0" xfId="21" applyFont="1" applyProtection="1">
      <alignment/>
      <protection/>
    </xf>
    <xf numFmtId="166" fontId="7" fillId="0" borderId="2" xfId="21" applyNumberFormat="1" applyFont="1" applyBorder="1" applyAlignment="1" applyProtection="1">
      <alignment vertical="center" wrapText="1"/>
      <protection locked="0"/>
    </xf>
    <xf numFmtId="164" fontId="3" fillId="0" borderId="0" xfId="21" applyFont="1" applyAlignment="1" applyProtection="1">
      <alignment vertical="center"/>
      <protection/>
    </xf>
    <xf numFmtId="166" fontId="6" fillId="0" borderId="2" xfId="21" applyNumberFormat="1" applyFont="1" applyBorder="1" applyProtection="1">
      <alignment/>
      <protection locked="0"/>
    </xf>
    <xf numFmtId="164" fontId="8" fillId="0" borderId="2" xfId="21" applyFont="1" applyBorder="1" applyProtection="1">
      <alignment/>
      <protection/>
    </xf>
    <xf numFmtId="165" fontId="6" fillId="0" borderId="2" xfId="21" applyNumberFormat="1" applyFont="1" applyBorder="1" applyAlignment="1" applyProtection="1">
      <alignment horizontal="center" vertical="center"/>
      <protection/>
    </xf>
    <xf numFmtId="164" fontId="8" fillId="0" borderId="0" xfId="21" applyFont="1" applyProtection="1">
      <alignment/>
      <protection/>
    </xf>
    <xf numFmtId="166" fontId="7" fillId="3" borderId="2" xfId="21" applyNumberFormat="1" applyFont="1" applyFill="1" applyBorder="1" applyAlignment="1" applyProtection="1">
      <alignment wrapText="1"/>
      <protection locked="0"/>
    </xf>
    <xf numFmtId="165" fontId="7" fillId="3" borderId="2" xfId="21" applyNumberFormat="1" applyFont="1" applyFill="1" applyBorder="1" applyAlignment="1" applyProtection="1">
      <alignment horizontal="center" vertical="center"/>
      <protection/>
    </xf>
    <xf numFmtId="166" fontId="7" fillId="0" borderId="2" xfId="21" applyNumberFormat="1" applyFont="1" applyBorder="1" applyAlignment="1" applyProtection="1">
      <alignment horizontal="left" vertical="center"/>
      <protection locked="0"/>
    </xf>
    <xf numFmtId="166" fontId="7" fillId="0" borderId="2" xfId="21" applyNumberFormat="1" applyFont="1" applyBorder="1" applyAlignment="1" applyProtection="1">
      <alignment horizontal="left" vertical="top" wrapText="1"/>
      <protection locked="0"/>
    </xf>
    <xf numFmtId="165" fontId="7" fillId="2" borderId="2" xfId="21" applyNumberFormat="1" applyFont="1" applyFill="1" applyBorder="1" applyAlignment="1" applyProtection="1">
      <alignment horizontal="center" vertical="center"/>
      <protection/>
    </xf>
    <xf numFmtId="167" fontId="7" fillId="0" borderId="2" xfId="21" applyNumberFormat="1" applyFont="1" applyBorder="1" applyAlignment="1" applyProtection="1">
      <alignment horizontal="left" vertical="top" wrapText="1"/>
      <protection/>
    </xf>
    <xf numFmtId="166" fontId="6" fillId="0" borderId="2" xfId="21" applyNumberFormat="1" applyFont="1" applyBorder="1" applyAlignment="1" applyProtection="1">
      <alignment wrapText="1"/>
      <protection/>
    </xf>
    <xf numFmtId="165" fontId="3" fillId="0" borderId="0" xfId="21" applyNumberFormat="1" applyFont="1" applyProtection="1">
      <alignment/>
      <protection/>
    </xf>
    <xf numFmtId="166" fontId="6" fillId="3" borderId="2" xfId="21" applyNumberFormat="1" applyFont="1" applyFill="1" applyBorder="1" applyAlignment="1" applyProtection="1">
      <alignment horizontal="left" vertical="center" wrapText="1"/>
      <protection locked="0"/>
    </xf>
    <xf numFmtId="165" fontId="6" fillId="3" borderId="2" xfId="21" applyNumberFormat="1" applyFont="1" applyFill="1" applyBorder="1" applyAlignment="1" applyProtection="1">
      <alignment horizontal="center"/>
      <protection/>
    </xf>
    <xf numFmtId="165" fontId="6" fillId="0" borderId="0" xfId="21" applyNumberFormat="1" applyFont="1" applyFill="1" applyBorder="1" applyAlignment="1" applyProtection="1">
      <alignment horizontal="center"/>
      <protection/>
    </xf>
    <xf numFmtId="166" fontId="7" fillId="0" borderId="0" xfId="21" applyNumberFormat="1" applyFont="1" applyProtection="1">
      <alignment/>
      <protection/>
    </xf>
    <xf numFmtId="165" fontId="6" fillId="0" borderId="2" xfId="21" applyNumberFormat="1" applyFont="1" applyBorder="1" applyProtection="1">
      <alignment/>
      <protection/>
    </xf>
    <xf numFmtId="165" fontId="7" fillId="0" borderId="0" xfId="21" applyNumberFormat="1" applyFont="1" applyProtection="1">
      <alignment/>
      <protection/>
    </xf>
    <xf numFmtId="165" fontId="7" fillId="0" borderId="2" xfId="21" applyNumberFormat="1" applyFont="1" applyBorder="1" applyProtection="1">
      <alignment/>
      <protection/>
    </xf>
    <xf numFmtId="165" fontId="7" fillId="0" borderId="2" xfId="21" applyNumberFormat="1" applyFont="1" applyBorder="1" applyAlignment="1" applyProtection="1">
      <alignment horizontal="right"/>
      <protection/>
    </xf>
    <xf numFmtId="165" fontId="7" fillId="0" borderId="7" xfId="21" applyNumberFormat="1" applyFont="1" applyBorder="1" applyAlignment="1" applyProtection="1">
      <alignment/>
      <protection/>
    </xf>
    <xf numFmtId="165" fontId="6" fillId="0" borderId="8" xfId="21" applyNumberFormat="1" applyFont="1" applyBorder="1" applyAlignment="1" applyProtection="1">
      <alignment wrapText="1"/>
      <protection/>
    </xf>
    <xf numFmtId="166" fontId="7" fillId="0" borderId="0" xfId="21" applyNumberFormat="1" applyFont="1" applyAlignment="1" applyProtection="1">
      <alignment horizontal="left"/>
      <protection/>
    </xf>
    <xf numFmtId="166" fontId="3" fillId="0" borderId="0" xfId="21" applyNumberFormat="1" applyFont="1" applyProtection="1">
      <alignment/>
      <protection/>
    </xf>
    <xf numFmtId="165" fontId="3" fillId="0" borderId="0" xfId="21" applyNumberFormat="1" applyFont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ReportCell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7</xdr:row>
      <xdr:rowOff>38100</xdr:rowOff>
    </xdr:from>
    <xdr:to>
      <xdr:col>5</xdr:col>
      <xdr:colOff>95250</xdr:colOff>
      <xdr:row>8</xdr:row>
      <xdr:rowOff>9525</xdr:rowOff>
    </xdr:to>
    <xdr:sp>
      <xdr:nvSpPr>
        <xdr:cNvPr id="1" name="Text Box 1"/>
        <xdr:cNvSpPr>
          <a:spLocks/>
        </xdr:cNvSpPr>
      </xdr:nvSpPr>
      <xdr:spPr>
        <a:xfrm>
          <a:off x="6543675" y="13716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7</xdr:row>
      <xdr:rowOff>38100</xdr:rowOff>
    </xdr:from>
    <xdr:to>
      <xdr:col>5</xdr:col>
      <xdr:colOff>95250</xdr:colOff>
      <xdr:row>8</xdr:row>
      <xdr:rowOff>9525</xdr:rowOff>
    </xdr:to>
    <xdr:sp>
      <xdr:nvSpPr>
        <xdr:cNvPr id="2" name="Text Box 1"/>
        <xdr:cNvSpPr>
          <a:spLocks/>
        </xdr:cNvSpPr>
      </xdr:nvSpPr>
      <xdr:spPr>
        <a:xfrm>
          <a:off x="6543675" y="13716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38100</xdr:rowOff>
    </xdr:from>
    <xdr:to>
      <xdr:col>6</xdr:col>
      <xdr:colOff>95250</xdr:colOff>
      <xdr:row>8</xdr:row>
      <xdr:rowOff>9525</xdr:rowOff>
    </xdr:to>
    <xdr:sp>
      <xdr:nvSpPr>
        <xdr:cNvPr id="3" name="Text Box 1"/>
        <xdr:cNvSpPr>
          <a:spLocks/>
        </xdr:cNvSpPr>
      </xdr:nvSpPr>
      <xdr:spPr>
        <a:xfrm>
          <a:off x="7286625" y="1371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38100</xdr:rowOff>
    </xdr:from>
    <xdr:to>
      <xdr:col>6</xdr:col>
      <xdr:colOff>95250</xdr:colOff>
      <xdr:row>8</xdr:row>
      <xdr:rowOff>9525</xdr:rowOff>
    </xdr:to>
    <xdr:sp>
      <xdr:nvSpPr>
        <xdr:cNvPr id="4" name="Text Box 1"/>
        <xdr:cNvSpPr>
          <a:spLocks/>
        </xdr:cNvSpPr>
      </xdr:nvSpPr>
      <xdr:spPr>
        <a:xfrm>
          <a:off x="7286625" y="1371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152400</xdr:rowOff>
    </xdr:from>
    <xdr:to>
      <xdr:col>6</xdr:col>
      <xdr:colOff>95250</xdr:colOff>
      <xdr:row>10</xdr:row>
      <xdr:rowOff>123825</xdr:rowOff>
    </xdr:to>
    <xdr:sp>
      <xdr:nvSpPr>
        <xdr:cNvPr id="5" name="Text Box 1"/>
        <xdr:cNvSpPr>
          <a:spLocks/>
        </xdr:cNvSpPr>
      </xdr:nvSpPr>
      <xdr:spPr>
        <a:xfrm>
          <a:off x="7286625" y="16478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152400</xdr:rowOff>
    </xdr:from>
    <xdr:to>
      <xdr:col>6</xdr:col>
      <xdr:colOff>95250</xdr:colOff>
      <xdr:row>10</xdr:row>
      <xdr:rowOff>123825</xdr:rowOff>
    </xdr:to>
    <xdr:sp>
      <xdr:nvSpPr>
        <xdr:cNvPr id="6" name="Text Box 1"/>
        <xdr:cNvSpPr>
          <a:spLocks/>
        </xdr:cNvSpPr>
      </xdr:nvSpPr>
      <xdr:spPr>
        <a:xfrm>
          <a:off x="7286625" y="16478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152400</xdr:rowOff>
    </xdr:from>
    <xdr:to>
      <xdr:col>6</xdr:col>
      <xdr:colOff>95250</xdr:colOff>
      <xdr:row>10</xdr:row>
      <xdr:rowOff>95250</xdr:rowOff>
    </xdr:to>
    <xdr:sp>
      <xdr:nvSpPr>
        <xdr:cNvPr id="7" name="Text Box 1"/>
        <xdr:cNvSpPr>
          <a:spLocks/>
        </xdr:cNvSpPr>
      </xdr:nvSpPr>
      <xdr:spPr>
        <a:xfrm>
          <a:off x="7286625" y="16478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152400</xdr:rowOff>
    </xdr:from>
    <xdr:to>
      <xdr:col>6</xdr:col>
      <xdr:colOff>95250</xdr:colOff>
      <xdr:row>10</xdr:row>
      <xdr:rowOff>95250</xdr:rowOff>
    </xdr:to>
    <xdr:sp>
      <xdr:nvSpPr>
        <xdr:cNvPr id="8" name="Text Box 1"/>
        <xdr:cNvSpPr>
          <a:spLocks/>
        </xdr:cNvSpPr>
      </xdr:nvSpPr>
      <xdr:spPr>
        <a:xfrm>
          <a:off x="7286625" y="16478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8</xdr:row>
      <xdr:rowOff>152400</xdr:rowOff>
    </xdr:from>
    <xdr:to>
      <xdr:col>5</xdr:col>
      <xdr:colOff>95250</xdr:colOff>
      <xdr:row>9</xdr:row>
      <xdr:rowOff>152400</xdr:rowOff>
    </xdr:to>
    <xdr:sp>
      <xdr:nvSpPr>
        <xdr:cNvPr id="9" name="Text Box 1"/>
        <xdr:cNvSpPr>
          <a:spLocks/>
        </xdr:cNvSpPr>
      </xdr:nvSpPr>
      <xdr:spPr>
        <a:xfrm>
          <a:off x="6543675" y="16478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8</xdr:row>
      <xdr:rowOff>152400</xdr:rowOff>
    </xdr:from>
    <xdr:to>
      <xdr:col>5</xdr:col>
      <xdr:colOff>95250</xdr:colOff>
      <xdr:row>9</xdr:row>
      <xdr:rowOff>152400</xdr:rowOff>
    </xdr:to>
    <xdr:sp>
      <xdr:nvSpPr>
        <xdr:cNvPr id="10" name="Text Box 1"/>
        <xdr:cNvSpPr>
          <a:spLocks/>
        </xdr:cNvSpPr>
      </xdr:nvSpPr>
      <xdr:spPr>
        <a:xfrm>
          <a:off x="6543675" y="16478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152400</xdr:rowOff>
    </xdr:from>
    <xdr:to>
      <xdr:col>6</xdr:col>
      <xdr:colOff>95250</xdr:colOff>
      <xdr:row>9</xdr:row>
      <xdr:rowOff>152400</xdr:rowOff>
    </xdr:to>
    <xdr:sp>
      <xdr:nvSpPr>
        <xdr:cNvPr id="11" name="Text Box 1"/>
        <xdr:cNvSpPr>
          <a:spLocks/>
        </xdr:cNvSpPr>
      </xdr:nvSpPr>
      <xdr:spPr>
        <a:xfrm>
          <a:off x="7286625" y="1647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152400</xdr:rowOff>
    </xdr:from>
    <xdr:to>
      <xdr:col>6</xdr:col>
      <xdr:colOff>95250</xdr:colOff>
      <xdr:row>9</xdr:row>
      <xdr:rowOff>152400</xdr:rowOff>
    </xdr:to>
    <xdr:sp>
      <xdr:nvSpPr>
        <xdr:cNvPr id="12" name="Text Box 1"/>
        <xdr:cNvSpPr>
          <a:spLocks/>
        </xdr:cNvSpPr>
      </xdr:nvSpPr>
      <xdr:spPr>
        <a:xfrm>
          <a:off x="7286625" y="1647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152400</xdr:rowOff>
    </xdr:from>
    <xdr:to>
      <xdr:col>6</xdr:col>
      <xdr:colOff>95250</xdr:colOff>
      <xdr:row>9</xdr:row>
      <xdr:rowOff>152400</xdr:rowOff>
    </xdr:to>
    <xdr:sp>
      <xdr:nvSpPr>
        <xdr:cNvPr id="13" name="Text Box 1"/>
        <xdr:cNvSpPr>
          <a:spLocks/>
        </xdr:cNvSpPr>
      </xdr:nvSpPr>
      <xdr:spPr>
        <a:xfrm>
          <a:off x="7286625" y="1647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152400</xdr:rowOff>
    </xdr:from>
    <xdr:to>
      <xdr:col>6</xdr:col>
      <xdr:colOff>95250</xdr:colOff>
      <xdr:row>9</xdr:row>
      <xdr:rowOff>152400</xdr:rowOff>
    </xdr:to>
    <xdr:sp>
      <xdr:nvSpPr>
        <xdr:cNvPr id="14" name="Text Box 1"/>
        <xdr:cNvSpPr>
          <a:spLocks/>
        </xdr:cNvSpPr>
      </xdr:nvSpPr>
      <xdr:spPr>
        <a:xfrm>
          <a:off x="7286625" y="1647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152400</xdr:rowOff>
    </xdr:from>
    <xdr:to>
      <xdr:col>6</xdr:col>
      <xdr:colOff>95250</xdr:colOff>
      <xdr:row>9</xdr:row>
      <xdr:rowOff>152400</xdr:rowOff>
    </xdr:to>
    <xdr:sp>
      <xdr:nvSpPr>
        <xdr:cNvPr id="15" name="Text Box 1"/>
        <xdr:cNvSpPr>
          <a:spLocks/>
        </xdr:cNvSpPr>
      </xdr:nvSpPr>
      <xdr:spPr>
        <a:xfrm>
          <a:off x="7286625" y="1647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152400</xdr:rowOff>
    </xdr:from>
    <xdr:to>
      <xdr:col>6</xdr:col>
      <xdr:colOff>95250</xdr:colOff>
      <xdr:row>9</xdr:row>
      <xdr:rowOff>152400</xdr:rowOff>
    </xdr:to>
    <xdr:sp>
      <xdr:nvSpPr>
        <xdr:cNvPr id="16" name="Text Box 1"/>
        <xdr:cNvSpPr>
          <a:spLocks/>
        </xdr:cNvSpPr>
      </xdr:nvSpPr>
      <xdr:spPr>
        <a:xfrm>
          <a:off x="7286625" y="1647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152400</xdr:rowOff>
    </xdr:from>
    <xdr:to>
      <xdr:col>6</xdr:col>
      <xdr:colOff>95250</xdr:colOff>
      <xdr:row>9</xdr:row>
      <xdr:rowOff>152400</xdr:rowOff>
    </xdr:to>
    <xdr:sp>
      <xdr:nvSpPr>
        <xdr:cNvPr id="17" name="Text Box 1"/>
        <xdr:cNvSpPr>
          <a:spLocks/>
        </xdr:cNvSpPr>
      </xdr:nvSpPr>
      <xdr:spPr>
        <a:xfrm>
          <a:off x="7286625" y="1647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152400</xdr:rowOff>
    </xdr:from>
    <xdr:to>
      <xdr:col>6</xdr:col>
      <xdr:colOff>95250</xdr:colOff>
      <xdr:row>9</xdr:row>
      <xdr:rowOff>152400</xdr:rowOff>
    </xdr:to>
    <xdr:sp>
      <xdr:nvSpPr>
        <xdr:cNvPr id="18" name="Text Box 1"/>
        <xdr:cNvSpPr>
          <a:spLocks/>
        </xdr:cNvSpPr>
      </xdr:nvSpPr>
      <xdr:spPr>
        <a:xfrm>
          <a:off x="7286625" y="1647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6</xdr:row>
      <xdr:rowOff>142875</xdr:rowOff>
    </xdr:from>
    <xdr:to>
      <xdr:col>5</xdr:col>
      <xdr:colOff>95250</xdr:colOff>
      <xdr:row>7</xdr:row>
      <xdr:rowOff>123825</xdr:rowOff>
    </xdr:to>
    <xdr:sp>
      <xdr:nvSpPr>
        <xdr:cNvPr id="1" name="Text Box 1"/>
        <xdr:cNvSpPr>
          <a:spLocks/>
        </xdr:cNvSpPr>
      </xdr:nvSpPr>
      <xdr:spPr>
        <a:xfrm>
          <a:off x="5867400" y="116205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6</xdr:row>
      <xdr:rowOff>142875</xdr:rowOff>
    </xdr:from>
    <xdr:to>
      <xdr:col>5</xdr:col>
      <xdr:colOff>95250</xdr:colOff>
      <xdr:row>7</xdr:row>
      <xdr:rowOff>123825</xdr:rowOff>
    </xdr:to>
    <xdr:sp>
      <xdr:nvSpPr>
        <xdr:cNvPr id="2" name="Text Box 1"/>
        <xdr:cNvSpPr>
          <a:spLocks/>
        </xdr:cNvSpPr>
      </xdr:nvSpPr>
      <xdr:spPr>
        <a:xfrm>
          <a:off x="5867400" y="116205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6</xdr:row>
      <xdr:rowOff>142875</xdr:rowOff>
    </xdr:from>
    <xdr:to>
      <xdr:col>6</xdr:col>
      <xdr:colOff>95250</xdr:colOff>
      <xdr:row>7</xdr:row>
      <xdr:rowOff>123825</xdr:rowOff>
    </xdr:to>
    <xdr:sp>
      <xdr:nvSpPr>
        <xdr:cNvPr id="3" name="Text Box 1"/>
        <xdr:cNvSpPr>
          <a:spLocks/>
        </xdr:cNvSpPr>
      </xdr:nvSpPr>
      <xdr:spPr>
        <a:xfrm>
          <a:off x="6610350" y="1162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6</xdr:row>
      <xdr:rowOff>142875</xdr:rowOff>
    </xdr:from>
    <xdr:to>
      <xdr:col>6</xdr:col>
      <xdr:colOff>95250</xdr:colOff>
      <xdr:row>7</xdr:row>
      <xdr:rowOff>123825</xdr:rowOff>
    </xdr:to>
    <xdr:sp>
      <xdr:nvSpPr>
        <xdr:cNvPr id="4" name="Text Box 1"/>
        <xdr:cNvSpPr>
          <a:spLocks/>
        </xdr:cNvSpPr>
      </xdr:nvSpPr>
      <xdr:spPr>
        <a:xfrm>
          <a:off x="6610350" y="1162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133350</xdr:rowOff>
    </xdr:to>
    <xdr:sp>
      <xdr:nvSpPr>
        <xdr:cNvPr id="5" name="Text Box 1"/>
        <xdr:cNvSpPr>
          <a:spLocks/>
        </xdr:cNvSpPr>
      </xdr:nvSpPr>
      <xdr:spPr>
        <a:xfrm>
          <a:off x="6610350" y="1333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133350</xdr:rowOff>
    </xdr:to>
    <xdr:sp>
      <xdr:nvSpPr>
        <xdr:cNvPr id="6" name="Text Box 1"/>
        <xdr:cNvSpPr>
          <a:spLocks/>
        </xdr:cNvSpPr>
      </xdr:nvSpPr>
      <xdr:spPr>
        <a:xfrm>
          <a:off x="6610350" y="1333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95250</xdr:rowOff>
    </xdr:to>
    <xdr:sp>
      <xdr:nvSpPr>
        <xdr:cNvPr id="7" name="Text Box 1"/>
        <xdr:cNvSpPr>
          <a:spLocks/>
        </xdr:cNvSpPr>
      </xdr:nvSpPr>
      <xdr:spPr>
        <a:xfrm>
          <a:off x="6610350" y="1333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95250</xdr:rowOff>
    </xdr:to>
    <xdr:sp>
      <xdr:nvSpPr>
        <xdr:cNvPr id="8" name="Text Box 1"/>
        <xdr:cNvSpPr>
          <a:spLocks/>
        </xdr:cNvSpPr>
      </xdr:nvSpPr>
      <xdr:spPr>
        <a:xfrm>
          <a:off x="6610350" y="1333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7</xdr:row>
      <xdr:rowOff>152400</xdr:rowOff>
    </xdr:from>
    <xdr:to>
      <xdr:col>5</xdr:col>
      <xdr:colOff>95250</xdr:colOff>
      <xdr:row>8</xdr:row>
      <xdr:rowOff>152400</xdr:rowOff>
    </xdr:to>
    <xdr:sp>
      <xdr:nvSpPr>
        <xdr:cNvPr id="9" name="Text Box 1"/>
        <xdr:cNvSpPr>
          <a:spLocks/>
        </xdr:cNvSpPr>
      </xdr:nvSpPr>
      <xdr:spPr>
        <a:xfrm>
          <a:off x="5867400" y="13335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7</xdr:row>
      <xdr:rowOff>152400</xdr:rowOff>
    </xdr:from>
    <xdr:to>
      <xdr:col>5</xdr:col>
      <xdr:colOff>95250</xdr:colOff>
      <xdr:row>8</xdr:row>
      <xdr:rowOff>152400</xdr:rowOff>
    </xdr:to>
    <xdr:sp>
      <xdr:nvSpPr>
        <xdr:cNvPr id="10" name="Text Box 1"/>
        <xdr:cNvSpPr>
          <a:spLocks/>
        </xdr:cNvSpPr>
      </xdr:nvSpPr>
      <xdr:spPr>
        <a:xfrm>
          <a:off x="5867400" y="13335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8</xdr:row>
      <xdr:rowOff>152400</xdr:rowOff>
    </xdr:to>
    <xdr:sp>
      <xdr:nvSpPr>
        <xdr:cNvPr id="11" name="Text Box 1"/>
        <xdr:cNvSpPr>
          <a:spLocks/>
        </xdr:cNvSpPr>
      </xdr:nvSpPr>
      <xdr:spPr>
        <a:xfrm>
          <a:off x="6610350" y="133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8</xdr:row>
      <xdr:rowOff>152400</xdr:rowOff>
    </xdr:to>
    <xdr:sp>
      <xdr:nvSpPr>
        <xdr:cNvPr id="12" name="Text Box 1"/>
        <xdr:cNvSpPr>
          <a:spLocks/>
        </xdr:cNvSpPr>
      </xdr:nvSpPr>
      <xdr:spPr>
        <a:xfrm>
          <a:off x="6610350" y="133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8</xdr:row>
      <xdr:rowOff>152400</xdr:rowOff>
    </xdr:to>
    <xdr:sp>
      <xdr:nvSpPr>
        <xdr:cNvPr id="13" name="Text Box 1"/>
        <xdr:cNvSpPr>
          <a:spLocks/>
        </xdr:cNvSpPr>
      </xdr:nvSpPr>
      <xdr:spPr>
        <a:xfrm>
          <a:off x="6610350" y="133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8</xdr:row>
      <xdr:rowOff>152400</xdr:rowOff>
    </xdr:to>
    <xdr:sp>
      <xdr:nvSpPr>
        <xdr:cNvPr id="14" name="Text Box 1"/>
        <xdr:cNvSpPr>
          <a:spLocks/>
        </xdr:cNvSpPr>
      </xdr:nvSpPr>
      <xdr:spPr>
        <a:xfrm>
          <a:off x="6610350" y="133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8</xdr:row>
      <xdr:rowOff>152400</xdr:rowOff>
    </xdr:to>
    <xdr:sp>
      <xdr:nvSpPr>
        <xdr:cNvPr id="15" name="Text Box 1"/>
        <xdr:cNvSpPr>
          <a:spLocks/>
        </xdr:cNvSpPr>
      </xdr:nvSpPr>
      <xdr:spPr>
        <a:xfrm>
          <a:off x="6610350" y="133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8</xdr:row>
      <xdr:rowOff>152400</xdr:rowOff>
    </xdr:to>
    <xdr:sp>
      <xdr:nvSpPr>
        <xdr:cNvPr id="16" name="Text Box 1"/>
        <xdr:cNvSpPr>
          <a:spLocks/>
        </xdr:cNvSpPr>
      </xdr:nvSpPr>
      <xdr:spPr>
        <a:xfrm>
          <a:off x="6610350" y="133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8</xdr:row>
      <xdr:rowOff>152400</xdr:rowOff>
    </xdr:to>
    <xdr:sp>
      <xdr:nvSpPr>
        <xdr:cNvPr id="17" name="Text Box 1"/>
        <xdr:cNvSpPr>
          <a:spLocks/>
        </xdr:cNvSpPr>
      </xdr:nvSpPr>
      <xdr:spPr>
        <a:xfrm>
          <a:off x="6610350" y="133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8</xdr:row>
      <xdr:rowOff>152400</xdr:rowOff>
    </xdr:to>
    <xdr:sp>
      <xdr:nvSpPr>
        <xdr:cNvPr id="18" name="Text Box 1"/>
        <xdr:cNvSpPr>
          <a:spLocks/>
        </xdr:cNvSpPr>
      </xdr:nvSpPr>
      <xdr:spPr>
        <a:xfrm>
          <a:off x="6610350" y="133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workbookViewId="0" topLeftCell="A1">
      <selection activeCell="E20" sqref="E20"/>
    </sheetView>
  </sheetViews>
  <sheetFormatPr defaultColWidth="9.140625" defaultRowHeight="12" customHeight="1"/>
  <cols>
    <col min="1" max="1" width="3.140625" style="1" customWidth="1"/>
    <col min="2" max="2" width="51.421875" style="1" customWidth="1"/>
    <col min="3" max="3" width="16.28125" style="2" customWidth="1"/>
    <col min="4" max="4" width="11.57421875" style="2" customWidth="1"/>
    <col min="5" max="5" width="15.28125" style="2" customWidth="1"/>
    <col min="6" max="6" width="11.140625" style="3" customWidth="1"/>
    <col min="7" max="7" width="13.00390625" style="3" customWidth="1"/>
    <col min="8" max="16384" width="8.8515625" style="3" customWidth="1"/>
  </cols>
  <sheetData>
    <row r="1" ht="12.75" customHeight="1">
      <c r="C1" s="2" t="s">
        <v>0</v>
      </c>
    </row>
    <row r="2" spans="1:7" ht="28.5" customHeight="1">
      <c r="A2" s="4" t="s">
        <v>1</v>
      </c>
      <c r="B2" s="4"/>
      <c r="C2" s="4"/>
      <c r="D2" s="4"/>
      <c r="E2" s="4"/>
      <c r="F2" s="4"/>
      <c r="G2" s="4"/>
    </row>
    <row r="3" spans="2:7" ht="12.75" customHeight="1">
      <c r="B3" s="5"/>
      <c r="C3" s="6"/>
      <c r="D3" s="6"/>
      <c r="E3" s="6"/>
      <c r="F3" s="7"/>
      <c r="G3" s="8"/>
    </row>
    <row r="4" spans="2:7" ht="12.75" customHeight="1">
      <c r="B4" s="9" t="s">
        <v>2</v>
      </c>
      <c r="C4" s="10" t="s">
        <v>3</v>
      </c>
      <c r="D4" s="10"/>
      <c r="E4" s="10"/>
      <c r="F4" s="11"/>
      <c r="G4" s="8"/>
    </row>
    <row r="5" spans="2:7" ht="12.75" customHeight="1">
      <c r="B5" s="9" t="s">
        <v>4</v>
      </c>
      <c r="C5" s="12">
        <v>1</v>
      </c>
      <c r="D5" s="12"/>
      <c r="E5" s="12"/>
      <c r="F5" s="13"/>
      <c r="G5" s="8"/>
    </row>
    <row r="6" spans="2:7" ht="12.75" customHeight="1">
      <c r="B6" s="14" t="s">
        <v>5</v>
      </c>
      <c r="C6" s="12">
        <v>3240.8</v>
      </c>
      <c r="D6" s="12"/>
      <c r="E6" s="12"/>
      <c r="F6" s="13"/>
      <c r="G6" s="8"/>
    </row>
    <row r="7" spans="2:7" ht="12.75" customHeight="1">
      <c r="B7" s="14" t="s">
        <v>6</v>
      </c>
      <c r="C7" s="15">
        <v>503.55</v>
      </c>
      <c r="D7" s="16"/>
      <c r="E7" s="17"/>
      <c r="F7" s="13"/>
      <c r="G7" s="8"/>
    </row>
    <row r="8" spans="2:7" ht="12.75" customHeight="1">
      <c r="B8" s="18" t="s">
        <v>7</v>
      </c>
      <c r="C8" s="19">
        <v>10025050.74</v>
      </c>
      <c r="D8" s="19"/>
      <c r="E8" s="19"/>
      <c r="F8" s="20"/>
      <c r="G8" s="8"/>
    </row>
    <row r="9" spans="2:7" ht="12.75" customHeight="1">
      <c r="B9" s="21" t="s">
        <v>8</v>
      </c>
      <c r="C9" s="22">
        <v>877130.37</v>
      </c>
      <c r="D9" s="23"/>
      <c r="E9" s="24"/>
      <c r="F9" s="20"/>
      <c r="G9" s="8"/>
    </row>
    <row r="10" spans="2:7" ht="12.75" customHeight="1">
      <c r="B10" s="25" t="s">
        <v>9</v>
      </c>
      <c r="C10" s="26">
        <v>9.5</v>
      </c>
      <c r="D10" s="27"/>
      <c r="E10" s="28"/>
      <c r="F10" s="1"/>
      <c r="G10" s="8"/>
    </row>
    <row r="11" spans="2:7" ht="12.75" customHeight="1">
      <c r="B11" s="25" t="s">
        <v>10</v>
      </c>
      <c r="C11" s="26">
        <f>12*D41</f>
        <v>8448</v>
      </c>
      <c r="D11" s="27"/>
      <c r="E11" s="28"/>
      <c r="F11" s="1"/>
      <c r="G11" s="8"/>
    </row>
    <row r="12" spans="2:7" ht="12.75" customHeight="1">
      <c r="B12" s="25" t="s">
        <v>11</v>
      </c>
      <c r="C12" s="27">
        <f>C6*C10*12</f>
        <v>369451.2</v>
      </c>
      <c r="D12" s="27">
        <f>C12/12</f>
        <v>30787.600000000002</v>
      </c>
      <c r="E12" s="28"/>
      <c r="F12" s="1"/>
      <c r="G12" s="8"/>
    </row>
    <row r="13" spans="1:5" ht="12.75" customHeight="1">
      <c r="A13" s="29"/>
      <c r="B13" s="29"/>
      <c r="C13" s="29"/>
      <c r="D13" s="29"/>
      <c r="E13" s="29"/>
    </row>
    <row r="14" spans="1:5" ht="12.75" customHeight="1">
      <c r="A14" s="30"/>
      <c r="B14" s="31"/>
      <c r="C14" s="32"/>
      <c r="D14" s="33"/>
      <c r="E14" s="16"/>
    </row>
    <row r="15" spans="1:5" ht="12.75" customHeight="1">
      <c r="A15" s="34" t="s">
        <v>12</v>
      </c>
      <c r="B15" s="35" t="s">
        <v>13</v>
      </c>
      <c r="C15" s="36" t="s">
        <v>14</v>
      </c>
      <c r="D15" s="37" t="s">
        <v>15</v>
      </c>
      <c r="E15" s="37"/>
    </row>
    <row r="16" spans="1:5" ht="12.75" customHeight="1">
      <c r="A16" s="34"/>
      <c r="B16" s="35"/>
      <c r="C16" s="36"/>
      <c r="D16" s="38" t="s">
        <v>16</v>
      </c>
      <c r="E16" s="38" t="s">
        <v>17</v>
      </c>
    </row>
    <row r="17" spans="1:5" ht="12.75" customHeight="1">
      <c r="A17" s="39" t="s">
        <v>18</v>
      </c>
      <c r="B17" s="40" t="s">
        <v>19</v>
      </c>
      <c r="C17" s="41">
        <f>D17*C6</f>
        <v>15037.312</v>
      </c>
      <c r="D17" s="41">
        <v>4.64</v>
      </c>
      <c r="E17" s="41">
        <f>C17*12</f>
        <v>180447.744</v>
      </c>
    </row>
    <row r="18" spans="1:5" ht="12.75" customHeight="1">
      <c r="A18" s="42" t="s">
        <v>20</v>
      </c>
      <c r="B18" s="43" t="s">
        <v>21</v>
      </c>
      <c r="C18" s="41">
        <f>0.67*C6</f>
        <v>2171.3360000000002</v>
      </c>
      <c r="D18" s="41">
        <v>0.67</v>
      </c>
      <c r="E18" s="41">
        <f>C18*12</f>
        <v>26056.032000000003</v>
      </c>
    </row>
    <row r="19" spans="1:5" ht="12.75" customHeight="1">
      <c r="A19" s="42" t="s">
        <v>22</v>
      </c>
      <c r="B19" s="43" t="s">
        <v>23</v>
      </c>
      <c r="C19" s="41">
        <v>1350</v>
      </c>
      <c r="D19" s="41">
        <f>C19/C6</f>
        <v>0.4165638114045914</v>
      </c>
      <c r="E19" s="41">
        <f>C19*12</f>
        <v>16200</v>
      </c>
    </row>
    <row r="20" spans="1:5" ht="12.75" customHeight="1">
      <c r="A20" s="44" t="s">
        <v>24</v>
      </c>
      <c r="B20" s="45" t="s">
        <v>25</v>
      </c>
      <c r="C20" s="41">
        <f>E20/12</f>
        <v>27.75</v>
      </c>
      <c r="D20" s="41">
        <f>C20/C6</f>
        <v>0.008562700567761046</v>
      </c>
      <c r="E20" s="46">
        <v>333</v>
      </c>
    </row>
    <row r="21" spans="1:5" ht="12.75" customHeight="1">
      <c r="A21" s="44" t="s">
        <v>26</v>
      </c>
      <c r="B21" s="47" t="s">
        <v>27</v>
      </c>
      <c r="C21" s="41">
        <f>E21/12</f>
        <v>98.611875</v>
      </c>
      <c r="D21" s="48">
        <f>C21/C6</f>
        <v>0.030428250740557883</v>
      </c>
      <c r="E21" s="41">
        <f>C7*2.35</f>
        <v>1183.3425</v>
      </c>
    </row>
    <row r="22" spans="1:5" ht="12.75" customHeight="1">
      <c r="A22" s="44" t="s">
        <v>28</v>
      </c>
      <c r="B22" s="47" t="s">
        <v>29</v>
      </c>
      <c r="C22" s="41">
        <f>E22/12</f>
        <v>67.97925000000001</v>
      </c>
      <c r="D22" s="48">
        <f>C22/C6</f>
        <v>0.020976070723278204</v>
      </c>
      <c r="E22" s="41">
        <f>C7*1.62</f>
        <v>815.7510000000001</v>
      </c>
    </row>
    <row r="23" spans="1:5" s="49" customFormat="1" ht="12.75" customHeight="1">
      <c r="A23" s="44" t="s">
        <v>30</v>
      </c>
      <c r="B23" s="47" t="s">
        <v>31</v>
      </c>
      <c r="C23" s="41">
        <f>C12*0.12/12</f>
        <v>3694.512</v>
      </c>
      <c r="D23" s="41">
        <f>C23/C6</f>
        <v>1.14</v>
      </c>
      <c r="E23" s="46">
        <f>C12*0.12</f>
        <v>44334.144</v>
      </c>
    </row>
    <row r="24" spans="1:5" ht="12.75" customHeight="1">
      <c r="A24" s="44" t="s">
        <v>32</v>
      </c>
      <c r="B24" s="47" t="s">
        <v>33</v>
      </c>
      <c r="C24" s="41">
        <f>C12*0.009/12</f>
        <v>277.08840000000004</v>
      </c>
      <c r="D24" s="41">
        <f>C24/C6</f>
        <v>0.0855</v>
      </c>
      <c r="E24" s="46">
        <f>C12*0.009</f>
        <v>3325.0608000000007</v>
      </c>
    </row>
    <row r="25" spans="1:5" s="49" customFormat="1" ht="12.75" customHeight="1">
      <c r="A25" s="44" t="s">
        <v>34</v>
      </c>
      <c r="B25" s="47" t="s">
        <v>35</v>
      </c>
      <c r="C25" s="41">
        <f>C12*0.025/12</f>
        <v>769.69</v>
      </c>
      <c r="D25" s="41">
        <f>C25/C6</f>
        <v>0.23750000000000002</v>
      </c>
      <c r="E25" s="46">
        <f>C25*12</f>
        <v>9236.28</v>
      </c>
    </row>
    <row r="26" spans="1:5" s="51" customFormat="1" ht="12.75" customHeight="1">
      <c r="A26" s="44" t="s">
        <v>36</v>
      </c>
      <c r="B26" s="50" t="s">
        <v>37</v>
      </c>
      <c r="C26" s="41">
        <f>E26/12</f>
        <v>730.9419750000001</v>
      </c>
      <c r="D26" s="41">
        <f>E26/C6/12</f>
        <v>0.22554368520118487</v>
      </c>
      <c r="E26" s="46">
        <f>C9*0.01</f>
        <v>8771.3037</v>
      </c>
    </row>
    <row r="27" spans="1:5" s="55" customFormat="1" ht="12.75" customHeight="1">
      <c r="A27" s="52"/>
      <c r="B27" s="53" t="s">
        <v>38</v>
      </c>
      <c r="C27" s="54">
        <f>SUM(C17:C26)</f>
        <v>24225.2215</v>
      </c>
      <c r="D27" s="54">
        <f>SUM(D17:D26)</f>
        <v>7.475074518637372</v>
      </c>
      <c r="E27" s="54">
        <f>SUM(E17:E26)</f>
        <v>290702.658</v>
      </c>
    </row>
    <row r="28" spans="1:5" ht="12.75" customHeight="1">
      <c r="A28" s="44"/>
      <c r="B28" s="56" t="s">
        <v>39</v>
      </c>
      <c r="C28" s="57">
        <f>E28/12</f>
        <v>6562.378500000002</v>
      </c>
      <c r="D28" s="57">
        <f>C28/C6</f>
        <v>2.0249254813626267</v>
      </c>
      <c r="E28" s="57">
        <f>C12-E27</f>
        <v>78748.54200000002</v>
      </c>
    </row>
    <row r="29" spans="1:5" s="60" customFormat="1" ht="12.75" customHeight="1">
      <c r="A29" s="58" t="s">
        <v>40</v>
      </c>
      <c r="B29" s="59" t="s">
        <v>41</v>
      </c>
      <c r="C29" s="41">
        <f>E29/12</f>
        <v>416.6666666666667</v>
      </c>
      <c r="D29" s="48">
        <f>C29/C6</f>
        <v>0.1285690775940097</v>
      </c>
      <c r="E29" s="46">
        <v>5000</v>
      </c>
    </row>
    <row r="30" spans="1:5" s="60" customFormat="1" ht="12.75" customHeight="1">
      <c r="A30" s="58" t="s">
        <v>42</v>
      </c>
      <c r="B30" s="59" t="s">
        <v>43</v>
      </c>
      <c r="C30" s="41">
        <f>E30/12</f>
        <v>250</v>
      </c>
      <c r="D30" s="48">
        <f>C30/C6</f>
        <v>0.07714144655640583</v>
      </c>
      <c r="E30" s="46">
        <v>3000</v>
      </c>
    </row>
    <row r="31" spans="1:5" s="60" customFormat="1" ht="12.75" customHeight="1">
      <c r="A31" s="58" t="s">
        <v>44</v>
      </c>
      <c r="B31" s="61" t="s">
        <v>45</v>
      </c>
      <c r="C31" s="41">
        <f>E31/12</f>
        <v>2700</v>
      </c>
      <c r="D31" s="48">
        <f>C31/C6</f>
        <v>0.8331276228091828</v>
      </c>
      <c r="E31" s="48">
        <f>108*300</f>
        <v>32400</v>
      </c>
    </row>
    <row r="32" spans="1:5" s="60" customFormat="1" ht="12.75" customHeight="1">
      <c r="A32" s="58" t="s">
        <v>46</v>
      </c>
      <c r="B32" s="61" t="s">
        <v>47</v>
      </c>
      <c r="C32" s="41">
        <f>E32/12</f>
        <v>8291.666666666666</v>
      </c>
      <c r="D32" s="48">
        <f>C32/C6</f>
        <v>2.558524644120793</v>
      </c>
      <c r="E32" s="48">
        <v>99500</v>
      </c>
    </row>
    <row r="33" spans="1:5" s="60" customFormat="1" ht="12.75" customHeight="1">
      <c r="A33" s="58" t="s">
        <v>48</v>
      </c>
      <c r="B33" s="61" t="s">
        <v>49</v>
      </c>
      <c r="C33" s="41">
        <f>E33/12</f>
        <v>2291.6666666666665</v>
      </c>
      <c r="D33" s="48">
        <f>C33/C9</f>
        <v>0.002612686488858739</v>
      </c>
      <c r="E33" s="48">
        <v>27500</v>
      </c>
    </row>
    <row r="34" spans="1:5" s="60" customFormat="1" ht="12.75" customHeight="1">
      <c r="A34" s="58" t="s">
        <v>50</v>
      </c>
      <c r="B34" s="61" t="s">
        <v>51</v>
      </c>
      <c r="C34" s="41">
        <f>E34/12</f>
        <v>1625</v>
      </c>
      <c r="D34" s="48">
        <f>C34/C6</f>
        <v>0.5014194026166379</v>
      </c>
      <c r="E34" s="48">
        <v>19500</v>
      </c>
    </row>
    <row r="35" spans="1:5" s="60" customFormat="1" ht="12.75" customHeight="1">
      <c r="A35" s="58" t="s">
        <v>52</v>
      </c>
      <c r="B35" s="59" t="s">
        <v>53</v>
      </c>
      <c r="C35" s="41">
        <f>E35/12</f>
        <v>500</v>
      </c>
      <c r="D35" s="48">
        <f>C35/C17</f>
        <v>0.03325062351569217</v>
      </c>
      <c r="E35" s="46">
        <v>6000</v>
      </c>
    </row>
    <row r="36" spans="1:5" s="60" customFormat="1" ht="12.75" customHeight="1">
      <c r="A36" s="58" t="s">
        <v>54</v>
      </c>
      <c r="B36" s="59" t="s">
        <v>43</v>
      </c>
      <c r="C36" s="41">
        <f>E36/12</f>
        <v>333.3333333333333</v>
      </c>
      <c r="D36" s="48">
        <f>C36/C6</f>
        <v>0.10285526207520776</v>
      </c>
      <c r="E36" s="46">
        <v>4000</v>
      </c>
    </row>
    <row r="37" spans="1:6" ht="12.75" customHeight="1">
      <c r="A37" s="42"/>
      <c r="B37" s="62" t="s">
        <v>55</v>
      </c>
      <c r="C37" s="54">
        <f>SUM(C29:C36)</f>
        <v>16408.333333333332</v>
      </c>
      <c r="D37" s="54">
        <f>SUM(D29:D36)</f>
        <v>4.2375007657767885</v>
      </c>
      <c r="E37" s="54">
        <f>SUM(E29:E36)</f>
        <v>196900</v>
      </c>
      <c r="F37" s="63"/>
    </row>
    <row r="38" spans="1:5" ht="12.75" customHeight="1">
      <c r="A38" s="64"/>
      <c r="B38" s="65" t="s">
        <v>56</v>
      </c>
      <c r="C38" s="57">
        <f>E38/12</f>
        <v>4166.666666666667</v>
      </c>
      <c r="D38" s="57">
        <f>C38/C6</f>
        <v>1.285690775940097</v>
      </c>
      <c r="E38" s="57">
        <v>50000</v>
      </c>
    </row>
    <row r="39" spans="1:5" ht="27" customHeight="1">
      <c r="A39" s="42"/>
      <c r="B39" s="62" t="s">
        <v>57</v>
      </c>
      <c r="C39" s="62"/>
      <c r="D39" s="54">
        <f>D27+D37</f>
        <v>11.71257528441416</v>
      </c>
      <c r="E39" s="54"/>
    </row>
    <row r="40" spans="1:5" ht="12.75" customHeight="1">
      <c r="A40" s="66"/>
      <c r="B40" s="66"/>
      <c r="C40" s="67"/>
      <c r="D40" s="68"/>
      <c r="E40" s="67"/>
    </row>
    <row r="41" spans="1:5" ht="12.75" customHeight="1">
      <c r="A41" s="66"/>
      <c r="B41" s="69" t="s">
        <v>58</v>
      </c>
      <c r="C41" s="68">
        <v>800</v>
      </c>
      <c r="D41" s="68">
        <f>C41/100*88</f>
        <v>704</v>
      </c>
      <c r="E41" s="68"/>
    </row>
    <row r="42" spans="1:5" ht="12.75" customHeight="1">
      <c r="A42" s="66"/>
      <c r="B42" s="70"/>
      <c r="C42" s="71"/>
      <c r="D42" s="71"/>
      <c r="E42" s="71"/>
    </row>
    <row r="43" spans="1:5" ht="12.75" customHeight="1">
      <c r="A43" s="72"/>
      <c r="B43" s="73"/>
      <c r="C43" s="73"/>
      <c r="D43" s="73"/>
      <c r="E43" s="73"/>
    </row>
    <row r="44" spans="1:5" ht="34.5" customHeight="1">
      <c r="A44" s="72"/>
      <c r="B44" s="73"/>
      <c r="C44" s="73"/>
      <c r="D44" s="73"/>
      <c r="E44" s="73"/>
    </row>
    <row r="45" spans="1:5" ht="46.5" customHeight="1">
      <c r="A45" s="74"/>
      <c r="B45" s="75"/>
      <c r="C45" s="76"/>
      <c r="D45" s="77"/>
      <c r="E45" s="78"/>
    </row>
    <row r="46" spans="1:5" ht="12.75" customHeight="1">
      <c r="A46" s="66"/>
      <c r="B46" s="66"/>
      <c r="C46" s="79"/>
      <c r="D46" s="67"/>
      <c r="E46" s="67"/>
    </row>
    <row r="47" spans="1:5" ht="12.75" customHeight="1">
      <c r="A47" s="80"/>
      <c r="B47" s="80"/>
      <c r="C47" s="79"/>
      <c r="D47" s="79"/>
      <c r="E47" s="79"/>
    </row>
    <row r="48" spans="1:5" ht="12.75" customHeight="1">
      <c r="A48" s="80"/>
      <c r="B48" s="80"/>
      <c r="C48" s="79"/>
      <c r="D48" s="79"/>
      <c r="E48" s="79"/>
    </row>
    <row r="49" spans="1:5" ht="12.75" customHeight="1">
      <c r="A49" s="80"/>
      <c r="B49" s="80"/>
      <c r="C49" s="79"/>
      <c r="D49" s="79"/>
      <c r="E49" s="79"/>
    </row>
    <row r="50" spans="1:5" ht="12.75" customHeight="1">
      <c r="A50" s="80"/>
      <c r="B50" s="80"/>
      <c r="C50" s="79"/>
      <c r="D50" s="79"/>
      <c r="E50" s="79"/>
    </row>
    <row r="51" spans="1:5" ht="12.75" customHeight="1">
      <c r="A51" s="80"/>
      <c r="B51" s="80"/>
      <c r="C51" s="79"/>
      <c r="D51" s="79"/>
      <c r="E51" s="79"/>
    </row>
    <row r="52" spans="1:5" s="8" customFormat="1" ht="12.75" customHeight="1">
      <c r="A52" s="80"/>
      <c r="B52" s="80"/>
      <c r="C52" s="79"/>
      <c r="D52" s="79"/>
      <c r="E52" s="79"/>
    </row>
    <row r="53" spans="1:5" s="8" customFormat="1" ht="12.75" customHeight="1">
      <c r="A53" s="80"/>
      <c r="B53" s="80"/>
      <c r="C53" s="79"/>
      <c r="D53" s="79"/>
      <c r="E53" s="79"/>
    </row>
    <row r="54" spans="1:5" s="8" customFormat="1" ht="12.75" customHeight="1">
      <c r="A54" s="80"/>
      <c r="B54" s="80"/>
      <c r="C54" s="79"/>
      <c r="D54" s="79"/>
      <c r="E54" s="79"/>
    </row>
    <row r="55" spans="1:5" s="8" customFormat="1" ht="12.75" customHeight="1">
      <c r="A55" s="80"/>
      <c r="B55" s="80"/>
      <c r="C55" s="79"/>
      <c r="D55" s="79"/>
      <c r="E55" s="79"/>
    </row>
    <row r="56" spans="1:5" s="8" customFormat="1" ht="12.75" customHeight="1">
      <c r="A56" s="80"/>
      <c r="B56" s="80"/>
      <c r="C56" s="79"/>
      <c r="D56" s="79"/>
      <c r="E56" s="79"/>
    </row>
    <row r="57" spans="1:5" s="8" customFormat="1" ht="12.75" customHeight="1">
      <c r="A57" s="80"/>
      <c r="B57" s="80"/>
      <c r="C57" s="79"/>
      <c r="D57" s="79"/>
      <c r="E57" s="79"/>
    </row>
    <row r="58" spans="1:5" s="8" customFormat="1" ht="12.75" customHeight="1">
      <c r="A58" s="1"/>
      <c r="B58" s="1"/>
      <c r="C58" s="79"/>
      <c r="D58" s="79"/>
      <c r="E58" s="79"/>
    </row>
    <row r="59" spans="1:5" s="8" customFormat="1" ht="12.75" customHeight="1">
      <c r="A59" s="1"/>
      <c r="B59" s="1"/>
      <c r="C59" s="79"/>
      <c r="D59" s="79"/>
      <c r="E59" s="79"/>
    </row>
    <row r="60" spans="1:5" s="8" customFormat="1" ht="12.75" customHeight="1">
      <c r="A60" s="1"/>
      <c r="B60" s="1"/>
      <c r="C60" s="79"/>
      <c r="D60" s="79"/>
      <c r="E60" s="79"/>
    </row>
    <row r="61" spans="1:5" s="8" customFormat="1" ht="12.75" customHeight="1">
      <c r="A61" s="1"/>
      <c r="B61" s="1"/>
      <c r="C61" s="79"/>
      <c r="D61" s="79"/>
      <c r="E61" s="79"/>
    </row>
    <row r="62" spans="1:5" s="8" customFormat="1" ht="12.75" customHeight="1">
      <c r="A62" s="1"/>
      <c r="B62" s="1"/>
      <c r="C62" s="79"/>
      <c r="D62" s="79"/>
      <c r="E62" s="79"/>
    </row>
    <row r="63" spans="1:5" s="8" customFormat="1" ht="12.75" customHeight="1">
      <c r="A63" s="1"/>
      <c r="B63" s="1"/>
      <c r="C63" s="79"/>
      <c r="D63" s="79"/>
      <c r="E63" s="79"/>
    </row>
    <row r="64" spans="1:5" s="8" customFormat="1" ht="12.75" customHeight="1">
      <c r="A64" s="1"/>
      <c r="B64" s="1"/>
      <c r="C64" s="79"/>
      <c r="D64" s="79"/>
      <c r="E64" s="79"/>
    </row>
    <row r="65" spans="1:5" s="8" customFormat="1" ht="12.75" customHeight="1">
      <c r="A65" s="1"/>
      <c r="B65" s="1"/>
      <c r="C65" s="79"/>
      <c r="D65" s="79"/>
      <c r="E65" s="79"/>
    </row>
    <row r="66" spans="1:5" s="8" customFormat="1" ht="12.75" customHeight="1">
      <c r="A66" s="1"/>
      <c r="B66" s="1"/>
      <c r="C66" s="79"/>
      <c r="D66" s="79"/>
      <c r="E66" s="79"/>
    </row>
    <row r="67" spans="1:5" s="8" customFormat="1" ht="12.75" customHeight="1">
      <c r="A67" s="1"/>
      <c r="B67" s="1"/>
      <c r="C67" s="79"/>
      <c r="D67" s="79"/>
      <c r="E67" s="79"/>
    </row>
    <row r="68" spans="1:5" s="8" customFormat="1" ht="12.75" customHeight="1">
      <c r="A68" s="1"/>
      <c r="B68" s="1"/>
      <c r="C68" s="79"/>
      <c r="D68" s="79"/>
      <c r="E68" s="79"/>
    </row>
    <row r="69" spans="1:5" s="8" customFormat="1" ht="12.75" customHeight="1">
      <c r="A69" s="1"/>
      <c r="B69" s="1"/>
      <c r="C69" s="79"/>
      <c r="D69" s="79"/>
      <c r="E69" s="79"/>
    </row>
    <row r="70" spans="1:5" s="8" customFormat="1" ht="12.75" customHeight="1">
      <c r="A70" s="1"/>
      <c r="B70" s="1"/>
      <c r="C70" s="79"/>
      <c r="D70" s="79"/>
      <c r="E70" s="79"/>
    </row>
    <row r="71" spans="1:5" s="8" customFormat="1" ht="12.75" customHeight="1">
      <c r="A71" s="1"/>
      <c r="B71" s="1"/>
      <c r="C71" s="79"/>
      <c r="D71" s="79"/>
      <c r="E71" s="79"/>
    </row>
    <row r="72" spans="1:5" s="8" customFormat="1" ht="12.75" customHeight="1">
      <c r="A72" s="1"/>
      <c r="B72" s="1"/>
      <c r="C72" s="79"/>
      <c r="D72" s="79"/>
      <c r="E72" s="79"/>
    </row>
    <row r="73" spans="1:5" s="8" customFormat="1" ht="12.75" customHeight="1">
      <c r="A73" s="1"/>
      <c r="B73" s="1"/>
      <c r="C73" s="79"/>
      <c r="D73" s="79"/>
      <c r="E73" s="79"/>
    </row>
    <row r="74" spans="1:5" s="8" customFormat="1" ht="12.75" customHeight="1">
      <c r="A74" s="1"/>
      <c r="B74" s="1"/>
      <c r="C74" s="79"/>
      <c r="D74" s="79"/>
      <c r="E74" s="79"/>
    </row>
    <row r="75" spans="1:5" s="8" customFormat="1" ht="12.75" customHeight="1">
      <c r="A75" s="1"/>
      <c r="B75" s="1"/>
      <c r="C75" s="79"/>
      <c r="D75" s="79"/>
      <c r="E75" s="79"/>
    </row>
    <row r="76" spans="1:5" s="8" customFormat="1" ht="12.75" customHeight="1">
      <c r="A76" s="1"/>
      <c r="B76" s="1"/>
      <c r="C76" s="79"/>
      <c r="D76" s="79"/>
      <c r="E76" s="79"/>
    </row>
    <row r="77" spans="1:5" s="8" customFormat="1" ht="12.75" customHeight="1">
      <c r="A77" s="1"/>
      <c r="B77" s="1"/>
      <c r="C77" s="79"/>
      <c r="D77" s="79"/>
      <c r="E77" s="79"/>
    </row>
    <row r="78" spans="1:5" s="8" customFormat="1" ht="12.75" customHeight="1">
      <c r="A78" s="1"/>
      <c r="B78" s="1"/>
      <c r="C78" s="79"/>
      <c r="D78" s="79"/>
      <c r="E78" s="79"/>
    </row>
    <row r="79" spans="1:5" s="8" customFormat="1" ht="12.75" customHeight="1">
      <c r="A79" s="1"/>
      <c r="B79" s="1"/>
      <c r="C79" s="79"/>
      <c r="D79" s="79"/>
      <c r="E79" s="79"/>
    </row>
    <row r="80" spans="1:5" s="8" customFormat="1" ht="12.75" customHeight="1">
      <c r="A80" s="1"/>
      <c r="B80" s="1"/>
      <c r="C80" s="79"/>
      <c r="D80" s="79"/>
      <c r="E80" s="79"/>
    </row>
    <row r="81" spans="1:5" s="8" customFormat="1" ht="12.75" customHeight="1">
      <c r="A81" s="1"/>
      <c r="B81" s="1"/>
      <c r="C81" s="79"/>
      <c r="D81" s="79"/>
      <c r="E81" s="79"/>
    </row>
    <row r="82" spans="1:5" s="8" customFormat="1" ht="12.75" customHeight="1">
      <c r="A82" s="1"/>
      <c r="B82" s="1"/>
      <c r="C82" s="79"/>
      <c r="D82" s="79"/>
      <c r="E82" s="79"/>
    </row>
    <row r="83" spans="1:5" s="8" customFormat="1" ht="12.75" customHeight="1">
      <c r="A83" s="1"/>
      <c r="B83" s="1"/>
      <c r="C83" s="79"/>
      <c r="D83" s="79"/>
      <c r="E83" s="79"/>
    </row>
    <row r="84" spans="1:5" s="8" customFormat="1" ht="12.75" customHeight="1">
      <c r="A84" s="1"/>
      <c r="B84" s="1"/>
      <c r="C84" s="79"/>
      <c r="D84" s="79"/>
      <c r="E84" s="79"/>
    </row>
    <row r="85" spans="1:5" s="8" customFormat="1" ht="12.75" customHeight="1">
      <c r="A85" s="1"/>
      <c r="B85" s="1"/>
      <c r="C85" s="79"/>
      <c r="D85" s="79"/>
      <c r="E85" s="79"/>
    </row>
    <row r="86" spans="1:5" s="8" customFormat="1" ht="12.75" customHeight="1">
      <c r="A86" s="1"/>
      <c r="B86" s="1"/>
      <c r="C86" s="79"/>
      <c r="D86" s="79"/>
      <c r="E86" s="79"/>
    </row>
    <row r="87" spans="1:5" s="8" customFormat="1" ht="12.75" customHeight="1">
      <c r="A87" s="1"/>
      <c r="B87" s="1"/>
      <c r="C87" s="79"/>
      <c r="D87" s="79"/>
      <c r="E87" s="79"/>
    </row>
    <row r="88" spans="1:5" s="8" customFormat="1" ht="12.75" customHeight="1">
      <c r="A88" s="1"/>
      <c r="B88" s="1"/>
      <c r="C88" s="79"/>
      <c r="D88" s="79"/>
      <c r="E88" s="79"/>
    </row>
    <row r="89" spans="1:5" s="8" customFormat="1" ht="12.75" customHeight="1">
      <c r="A89" s="1"/>
      <c r="B89" s="1"/>
      <c r="C89" s="2"/>
      <c r="D89" s="79"/>
      <c r="E89" s="79"/>
    </row>
    <row r="90" spans="1:5" s="8" customFormat="1" ht="12.75" customHeight="1">
      <c r="A90" s="1"/>
      <c r="B90" s="1"/>
      <c r="C90" s="2"/>
      <c r="D90" s="79"/>
      <c r="E90" s="79"/>
    </row>
    <row r="91" spans="1:5" s="8" customFormat="1" ht="12.75" customHeight="1">
      <c r="A91" s="1"/>
      <c r="B91" s="1"/>
      <c r="C91" s="2"/>
      <c r="D91" s="79"/>
      <c r="E91" s="79"/>
    </row>
    <row r="92" spans="1:5" s="8" customFormat="1" ht="12.75" customHeight="1">
      <c r="A92" s="1"/>
      <c r="B92" s="1"/>
      <c r="C92" s="2"/>
      <c r="D92" s="79"/>
      <c r="E92" s="79"/>
    </row>
    <row r="93" spans="1:5" s="8" customFormat="1" ht="12.75" customHeight="1">
      <c r="A93" s="1"/>
      <c r="B93" s="1"/>
      <c r="C93" s="2"/>
      <c r="D93" s="79"/>
      <c r="E93" s="79"/>
    </row>
    <row r="94" ht="12.75" customHeight="1"/>
    <row r="95" ht="12.75" customHeight="1"/>
  </sheetData>
  <sheetProtection selectLockedCells="1" selectUnlockedCells="1"/>
  <mergeCells count="12">
    <mergeCell ref="A2:G2"/>
    <mergeCell ref="C4:E4"/>
    <mergeCell ref="C5:E5"/>
    <mergeCell ref="C6:E6"/>
    <mergeCell ref="C8:E8"/>
    <mergeCell ref="A13:E13"/>
    <mergeCell ref="A15:A16"/>
    <mergeCell ref="B15:B16"/>
    <mergeCell ref="C15:C16"/>
    <mergeCell ref="D15:E15"/>
    <mergeCell ref="B39:C39"/>
    <mergeCell ref="B43:E44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9"/>
  <sheetViews>
    <sheetView tabSelected="1" workbookViewId="0" topLeftCell="A1">
      <selection activeCell="B33" sqref="B33"/>
    </sheetView>
  </sheetViews>
  <sheetFormatPr defaultColWidth="9.140625" defaultRowHeight="12" customHeight="1"/>
  <cols>
    <col min="1" max="1" width="4.00390625" style="81" customWidth="1"/>
    <col min="2" max="2" width="43.8515625" style="81" customWidth="1"/>
    <col min="3" max="3" width="14.140625" style="82" customWidth="1"/>
    <col min="4" max="4" width="10.28125" style="82" customWidth="1"/>
    <col min="5" max="5" width="15.28125" style="82" customWidth="1"/>
    <col min="6" max="6" width="11.140625" style="81" customWidth="1"/>
    <col min="7" max="7" width="13.00390625" style="81" customWidth="1"/>
    <col min="8" max="16384" width="8.8515625" style="81" customWidth="1"/>
  </cols>
  <sheetData>
    <row r="1" ht="12.75" customHeight="1">
      <c r="C1" s="82" t="s">
        <v>0</v>
      </c>
    </row>
    <row r="2" spans="1:7" ht="28.5" customHeight="1">
      <c r="A2" s="83" t="s">
        <v>59</v>
      </c>
      <c r="B2" s="83"/>
      <c r="C2" s="83"/>
      <c r="D2" s="83"/>
      <c r="E2" s="83"/>
      <c r="F2" s="84"/>
      <c r="G2" s="84"/>
    </row>
    <row r="3" spans="2:7" ht="0.75" customHeight="1">
      <c r="B3" s="85"/>
      <c r="C3" s="86"/>
      <c r="D3" s="86"/>
      <c r="E3" s="86"/>
      <c r="F3" s="87"/>
      <c r="G3" s="88"/>
    </row>
    <row r="4" spans="2:7" ht="12.75" customHeight="1">
      <c r="B4" s="89" t="s">
        <v>2</v>
      </c>
      <c r="C4" s="90" t="s">
        <v>3</v>
      </c>
      <c r="D4" s="90"/>
      <c r="E4" s="90"/>
      <c r="F4" s="91"/>
      <c r="G4" s="92"/>
    </row>
    <row r="5" spans="2:7" ht="12.75" customHeight="1">
      <c r="B5" s="89" t="s">
        <v>4</v>
      </c>
      <c r="C5" s="93">
        <v>1</v>
      </c>
      <c r="D5" s="93"/>
      <c r="E5" s="93"/>
      <c r="F5" s="94"/>
      <c r="G5" s="92"/>
    </row>
    <row r="6" spans="2:7" ht="12.75" customHeight="1">
      <c r="B6" s="95" t="s">
        <v>5</v>
      </c>
      <c r="C6" s="93">
        <v>3241</v>
      </c>
      <c r="D6" s="93"/>
      <c r="E6" s="93"/>
      <c r="F6" s="94"/>
      <c r="G6" s="92"/>
    </row>
    <row r="7" spans="2:7" ht="12.75" customHeight="1">
      <c r="B7" s="95" t="s">
        <v>6</v>
      </c>
      <c r="C7" s="96">
        <v>410</v>
      </c>
      <c r="D7" s="97"/>
      <c r="E7" s="98"/>
      <c r="F7" s="94"/>
      <c r="G7" s="88"/>
    </row>
    <row r="8" spans="2:7" ht="12.75" customHeight="1">
      <c r="B8" s="99" t="s">
        <v>8</v>
      </c>
      <c r="C8" s="100">
        <v>1180424.7</v>
      </c>
      <c r="D8" s="101"/>
      <c r="E8" s="102"/>
      <c r="F8" s="103"/>
      <c r="G8" s="88"/>
    </row>
    <row r="9" spans="2:7" ht="12.75" customHeight="1">
      <c r="B9" s="104" t="s">
        <v>9</v>
      </c>
      <c r="C9" s="105">
        <v>9.5</v>
      </c>
      <c r="D9" s="106"/>
      <c r="E9" s="107"/>
      <c r="G9" s="88"/>
    </row>
    <row r="10" spans="2:7" ht="12.75" customHeight="1">
      <c r="B10" s="104" t="s">
        <v>10</v>
      </c>
      <c r="C10" s="105">
        <f>12*C42</f>
        <v>10200</v>
      </c>
      <c r="D10" s="106"/>
      <c r="E10" s="107"/>
      <c r="G10" s="88"/>
    </row>
    <row r="11" spans="2:7" ht="12.75" customHeight="1">
      <c r="B11" s="104" t="s">
        <v>11</v>
      </c>
      <c r="C11" s="106">
        <f>C6*C9*12</f>
        <v>369474</v>
      </c>
      <c r="D11" s="106">
        <f>C11/12</f>
        <v>30789.5</v>
      </c>
      <c r="E11" s="107"/>
      <c r="G11" s="88"/>
    </row>
    <row r="12" spans="1:5" ht="12.75" customHeight="1">
      <c r="A12" s="108"/>
      <c r="B12" s="108"/>
      <c r="C12" s="108"/>
      <c r="D12" s="108"/>
      <c r="E12" s="108"/>
    </row>
    <row r="13" spans="1:5" ht="12.75" customHeight="1">
      <c r="A13" s="109"/>
      <c r="B13" s="110"/>
      <c r="C13" s="111"/>
      <c r="D13" s="112"/>
      <c r="E13" s="97"/>
    </row>
    <row r="14" spans="1:5" ht="19.5" customHeight="1">
      <c r="A14" s="113" t="s">
        <v>12</v>
      </c>
      <c r="B14" s="114" t="s">
        <v>13</v>
      </c>
      <c r="C14" s="115" t="s">
        <v>14</v>
      </c>
      <c r="D14" s="116" t="s">
        <v>15</v>
      </c>
      <c r="E14" s="116"/>
    </row>
    <row r="15" spans="1:5" ht="26.25" customHeight="1">
      <c r="A15" s="113"/>
      <c r="B15" s="114"/>
      <c r="C15" s="115"/>
      <c r="D15" s="117" t="s">
        <v>16</v>
      </c>
      <c r="E15" s="117" t="s">
        <v>17</v>
      </c>
    </row>
    <row r="16" spans="1:5" ht="12.75" customHeight="1">
      <c r="A16" s="118" t="s">
        <v>18</v>
      </c>
      <c r="B16" s="119" t="s">
        <v>19</v>
      </c>
      <c r="C16" s="120">
        <f>D16*C6</f>
        <v>15038.24</v>
      </c>
      <c r="D16" s="120">
        <v>4.64</v>
      </c>
      <c r="E16" s="120">
        <f>C16*12</f>
        <v>180458.88</v>
      </c>
    </row>
    <row r="17" spans="1:5" ht="12.75" customHeight="1">
      <c r="A17" s="121" t="s">
        <v>60</v>
      </c>
      <c r="B17" s="122" t="s">
        <v>21</v>
      </c>
      <c r="C17" s="120">
        <f>0.67*C6</f>
        <v>2171.4700000000003</v>
      </c>
      <c r="D17" s="120">
        <v>0.67</v>
      </c>
      <c r="E17" s="120">
        <f>C17*12</f>
        <v>26057.640000000003</v>
      </c>
    </row>
    <row r="18" spans="1:5" ht="12.75" customHeight="1">
      <c r="A18" s="118" t="s">
        <v>61</v>
      </c>
      <c r="B18" s="122" t="s">
        <v>23</v>
      </c>
      <c r="C18" s="120">
        <v>1350</v>
      </c>
      <c r="D18" s="120">
        <f>C18/C6</f>
        <v>0.41653810552298676</v>
      </c>
      <c r="E18" s="120">
        <f>C18*12</f>
        <v>16200</v>
      </c>
    </row>
    <row r="19" spans="1:5" ht="12.75" customHeight="1">
      <c r="A19" s="121" t="s">
        <v>62</v>
      </c>
      <c r="B19" s="123" t="s">
        <v>25</v>
      </c>
      <c r="C19" s="120">
        <f>E19/12</f>
        <v>27.75</v>
      </c>
      <c r="D19" s="120">
        <f>C19/C6</f>
        <v>0.008562172169083617</v>
      </c>
      <c r="E19" s="124">
        <v>333</v>
      </c>
    </row>
    <row r="20" spans="1:5" ht="12.75" customHeight="1">
      <c r="A20" s="118" t="s">
        <v>63</v>
      </c>
      <c r="B20" s="125" t="s">
        <v>27</v>
      </c>
      <c r="C20" s="126">
        <f>E20/12</f>
        <v>34.166666666666664</v>
      </c>
      <c r="D20" s="126">
        <f>C20/C6</f>
        <v>0.010542013781754601</v>
      </c>
      <c r="E20" s="126">
        <f>C7*1</f>
        <v>410</v>
      </c>
    </row>
    <row r="21" spans="1:5" ht="12.75" customHeight="1">
      <c r="A21" s="118" t="s">
        <v>64</v>
      </c>
      <c r="B21" s="125" t="s">
        <v>29</v>
      </c>
      <c r="C21" s="126">
        <f>E21/12</f>
        <v>71.75</v>
      </c>
      <c r="D21" s="126">
        <f>C21/C6</f>
        <v>0.022138228941684664</v>
      </c>
      <c r="E21" s="126">
        <f>C7*2.1</f>
        <v>861</v>
      </c>
    </row>
    <row r="22" spans="1:5" s="128" customFormat="1" ht="22.5" customHeight="1">
      <c r="A22" s="121" t="s">
        <v>65</v>
      </c>
      <c r="B22" s="127" t="s">
        <v>31</v>
      </c>
      <c r="C22" s="120">
        <f>C11*0.12/12</f>
        <v>3694.74</v>
      </c>
      <c r="D22" s="120">
        <f>C22/C6</f>
        <v>1.14</v>
      </c>
      <c r="E22" s="124">
        <f>C11*0.12</f>
        <v>44336.88</v>
      </c>
    </row>
    <row r="23" spans="1:5" ht="26.25" customHeight="1">
      <c r="A23" s="118" t="s">
        <v>66</v>
      </c>
      <c r="B23" s="127" t="s">
        <v>33</v>
      </c>
      <c r="C23" s="120">
        <f>C11*0.009/12</f>
        <v>277.10550000000006</v>
      </c>
      <c r="D23" s="120">
        <f>C23/C6</f>
        <v>0.08550000000000002</v>
      </c>
      <c r="E23" s="124">
        <f>C11*0.009</f>
        <v>3325.2660000000005</v>
      </c>
    </row>
    <row r="24" spans="1:5" s="128" customFormat="1" ht="12.75" customHeight="1">
      <c r="A24" s="118" t="s">
        <v>67</v>
      </c>
      <c r="B24" s="127" t="s">
        <v>35</v>
      </c>
      <c r="C24" s="120">
        <f>C11*0.025/12</f>
        <v>769.7375000000001</v>
      </c>
      <c r="D24" s="120">
        <f>C24/C6</f>
        <v>0.23750000000000002</v>
      </c>
      <c r="E24" s="124">
        <f>C24*12</f>
        <v>9236.85</v>
      </c>
    </row>
    <row r="25" spans="1:5" s="130" customFormat="1" ht="12.75" customHeight="1">
      <c r="A25" s="121" t="s">
        <v>68</v>
      </c>
      <c r="B25" s="129" t="s">
        <v>37</v>
      </c>
      <c r="C25" s="120">
        <f>E25/12</f>
        <v>983.68725</v>
      </c>
      <c r="D25" s="120">
        <f>E25/C6/12</f>
        <v>0.3035134989200864</v>
      </c>
      <c r="E25" s="124">
        <f>C8*0.01</f>
        <v>11804.247</v>
      </c>
    </row>
    <row r="26" spans="1:5" s="134" customFormat="1" ht="12.75" customHeight="1">
      <c r="A26" s="131"/>
      <c r="B26" s="132" t="s">
        <v>38</v>
      </c>
      <c r="C26" s="133">
        <f>SUM(C16:C25)</f>
        <v>24418.646916666665</v>
      </c>
      <c r="D26" s="133">
        <f>SUM(D16:D25)</f>
        <v>7.534294019335595</v>
      </c>
      <c r="E26" s="133">
        <f>SUM(E16:E25)</f>
        <v>293023.76300000004</v>
      </c>
    </row>
    <row r="27" spans="1:5" ht="27" customHeight="1">
      <c r="A27" s="113" t="s">
        <v>69</v>
      </c>
      <c r="B27" s="135" t="s">
        <v>39</v>
      </c>
      <c r="C27" s="136">
        <f>E27/12</f>
        <v>6370.853083333331</v>
      </c>
      <c r="D27" s="136">
        <f>C27/C6</f>
        <v>1.9657059806644033</v>
      </c>
      <c r="E27" s="136">
        <f>C11-E26</f>
        <v>76450.23699999996</v>
      </c>
    </row>
    <row r="28" spans="1:5" s="88" customFormat="1" ht="12.75" customHeight="1">
      <c r="A28" s="137" t="s">
        <v>20</v>
      </c>
      <c r="B28" s="138" t="s">
        <v>41</v>
      </c>
      <c r="C28" s="120">
        <f>E28/12</f>
        <v>416.6666666666667</v>
      </c>
      <c r="D28" s="139">
        <f>C28/C6</f>
        <v>0.12856114367993418</v>
      </c>
      <c r="E28" s="124">
        <v>5000</v>
      </c>
    </row>
    <row r="29" spans="1:5" s="88" customFormat="1" ht="12.75" customHeight="1">
      <c r="A29" s="137" t="s">
        <v>22</v>
      </c>
      <c r="B29" s="140" t="s">
        <v>51</v>
      </c>
      <c r="C29" s="120">
        <f>E29/12</f>
        <v>1666.6666666666667</v>
      </c>
      <c r="D29" s="139">
        <f>C29/C6</f>
        <v>0.5142445747197367</v>
      </c>
      <c r="E29" s="139">
        <v>20000</v>
      </c>
    </row>
    <row r="30" spans="1:5" s="88" customFormat="1" ht="12.75" customHeight="1">
      <c r="A30" s="137" t="s">
        <v>24</v>
      </c>
      <c r="B30" s="138" t="s">
        <v>53</v>
      </c>
      <c r="C30" s="120">
        <f>E30/12</f>
        <v>833.3333333333334</v>
      </c>
      <c r="D30" s="139">
        <f>C30/C16</f>
        <v>0.05541428606893715</v>
      </c>
      <c r="E30" s="124">
        <v>10000</v>
      </c>
    </row>
    <row r="31" spans="1:5" s="88" customFormat="1" ht="12.75" customHeight="1">
      <c r="A31" s="137" t="s">
        <v>26</v>
      </c>
      <c r="B31" s="138" t="s">
        <v>43</v>
      </c>
      <c r="C31" s="120">
        <f>E31/12</f>
        <v>1687.5</v>
      </c>
      <c r="D31" s="139">
        <f>C31/C6</f>
        <v>0.5206726319037334</v>
      </c>
      <c r="E31" s="124">
        <v>20250</v>
      </c>
    </row>
    <row r="32" spans="1:5" s="88" customFormat="1" ht="12.75" customHeight="1">
      <c r="A32" s="137" t="s">
        <v>70</v>
      </c>
      <c r="B32" s="140" t="s">
        <v>71</v>
      </c>
      <c r="C32" s="120">
        <f>E32/12</f>
        <v>2416.6666666666665</v>
      </c>
      <c r="D32" s="139">
        <f>C32/C6</f>
        <v>0.7456546333436181</v>
      </c>
      <c r="E32" s="124">
        <v>29000</v>
      </c>
    </row>
    <row r="33" spans="1:6" ht="12.75" customHeight="1">
      <c r="A33" s="121"/>
      <c r="B33" s="141" t="s">
        <v>55</v>
      </c>
      <c r="C33" s="133">
        <f>SUM(C28:C32)</f>
        <v>7020.833333333333</v>
      </c>
      <c r="D33" s="133">
        <f>SUM(D28:D32)</f>
        <v>1.9645472697159594</v>
      </c>
      <c r="E33" s="133">
        <f>SUM(E28:E32)</f>
        <v>84250</v>
      </c>
      <c r="F33" s="142"/>
    </row>
    <row r="34" spans="1:5" s="88" customFormat="1" ht="26.25" customHeight="1">
      <c r="A34" s="137"/>
      <c r="B34" s="141" t="s">
        <v>57</v>
      </c>
      <c r="C34" s="141"/>
      <c r="D34" s="133">
        <f>D26+D33</f>
        <v>9.498841289051555</v>
      </c>
      <c r="E34" s="139"/>
    </row>
    <row r="35" spans="1:6" ht="27" customHeight="1">
      <c r="A35" s="121"/>
      <c r="B35" s="143" t="s">
        <v>72</v>
      </c>
      <c r="C35" s="144"/>
      <c r="D35" s="144"/>
      <c r="E35" s="144">
        <v>116899.13</v>
      </c>
      <c r="F35" s="145"/>
    </row>
    <row r="36" spans="1:5" ht="12.75" customHeight="1">
      <c r="A36" s="146"/>
      <c r="B36" s="141" t="s">
        <v>73</v>
      </c>
      <c r="C36" s="147"/>
      <c r="D36" s="148"/>
      <c r="E36" s="148"/>
    </row>
    <row r="37" spans="1:5" ht="12.75" customHeight="1">
      <c r="A37" s="146"/>
      <c r="B37" s="121" t="s">
        <v>74</v>
      </c>
      <c r="C37" s="149">
        <f>50</f>
        <v>50</v>
      </c>
      <c r="D37" s="148">
        <f>C37*12</f>
        <v>600</v>
      </c>
      <c r="E37" s="148"/>
    </row>
    <row r="38" spans="1:5" ht="12.75" customHeight="1">
      <c r="A38" s="146"/>
      <c r="B38" s="122" t="s">
        <v>75</v>
      </c>
      <c r="C38" s="149">
        <f>50</f>
        <v>50</v>
      </c>
      <c r="D38" s="148">
        <f>C38*12</f>
        <v>600</v>
      </c>
      <c r="E38" s="148"/>
    </row>
    <row r="39" spans="1:5" ht="12.75" customHeight="1">
      <c r="A39" s="146"/>
      <c r="B39" s="141" t="s">
        <v>76</v>
      </c>
      <c r="C39" s="149"/>
      <c r="D39" s="148"/>
      <c r="E39" s="148"/>
    </row>
    <row r="40" spans="1:5" ht="12.75" customHeight="1">
      <c r="A40" s="146"/>
      <c r="B40" s="122" t="s">
        <v>77</v>
      </c>
      <c r="C40" s="150">
        <f>350</f>
        <v>350</v>
      </c>
      <c r="D40" s="148">
        <f>C40*12</f>
        <v>4200</v>
      </c>
      <c r="E40" s="148"/>
    </row>
    <row r="41" spans="1:5" ht="12.75" customHeight="1">
      <c r="A41" s="146"/>
      <c r="B41" s="122" t="s">
        <v>78</v>
      </c>
      <c r="C41" s="149">
        <f>400</f>
        <v>400</v>
      </c>
      <c r="D41" s="148">
        <f>C41*12</f>
        <v>4800</v>
      </c>
      <c r="E41" s="148"/>
    </row>
    <row r="42" spans="1:5" ht="12.75" customHeight="1">
      <c r="A42" s="146"/>
      <c r="B42" s="149" t="s">
        <v>79</v>
      </c>
      <c r="C42" s="147">
        <f>SUM(C36:C41)</f>
        <v>850</v>
      </c>
      <c r="D42" s="147">
        <f>SUM(D36:D41)</f>
        <v>10200</v>
      </c>
      <c r="E42" s="88"/>
    </row>
    <row r="43" spans="1:5" ht="12.75" customHeight="1">
      <c r="A43" s="146"/>
      <c r="B43" s="151"/>
      <c r="C43" s="151"/>
      <c r="D43" s="151"/>
      <c r="E43" s="151"/>
    </row>
    <row r="44" spans="1:5" ht="42" customHeight="1">
      <c r="A44" s="146"/>
      <c r="B44" s="152" t="s">
        <v>80</v>
      </c>
      <c r="C44" s="152"/>
      <c r="D44" s="152"/>
      <c r="E44" s="152"/>
    </row>
    <row r="45" spans="1:5" ht="12.75" customHeight="1">
      <c r="A45" s="153"/>
      <c r="B45" s="153"/>
      <c r="C45" s="142"/>
      <c r="D45" s="153"/>
      <c r="E45" s="148"/>
    </row>
    <row r="46" spans="1:5" ht="12.75" customHeight="1">
      <c r="A46" s="154"/>
      <c r="B46" s="154"/>
      <c r="C46" s="155"/>
      <c r="D46" s="155"/>
      <c r="E46" s="155"/>
    </row>
    <row r="47" spans="1:5" ht="12.75" customHeight="1">
      <c r="A47" s="154"/>
      <c r="B47" s="154"/>
      <c r="C47" s="155"/>
      <c r="D47" s="155"/>
      <c r="E47" s="155"/>
    </row>
    <row r="48" spans="1:5" s="88" customFormat="1" ht="12.75" customHeight="1">
      <c r="A48" s="154"/>
      <c r="B48" s="154"/>
      <c r="C48" s="155"/>
      <c r="D48" s="155"/>
      <c r="E48" s="155"/>
    </row>
    <row r="49" spans="1:5" s="88" customFormat="1" ht="12.75" customHeight="1">
      <c r="A49" s="154"/>
      <c r="B49" s="154"/>
      <c r="C49" s="155"/>
      <c r="D49" s="155"/>
      <c r="E49" s="155"/>
    </row>
    <row r="50" spans="1:5" s="88" customFormat="1" ht="12.75" customHeight="1">
      <c r="A50" s="154"/>
      <c r="B50" s="154"/>
      <c r="C50" s="155"/>
      <c r="D50" s="155"/>
      <c r="E50" s="155"/>
    </row>
    <row r="51" spans="1:5" s="88" customFormat="1" ht="12.75" customHeight="1">
      <c r="A51" s="154"/>
      <c r="B51" s="154"/>
      <c r="C51" s="155"/>
      <c r="D51" s="155"/>
      <c r="E51" s="155"/>
    </row>
    <row r="52" spans="1:5" s="88" customFormat="1" ht="12.75" customHeight="1">
      <c r="A52" s="154"/>
      <c r="B52" s="154"/>
      <c r="C52" s="155"/>
      <c r="D52" s="155"/>
      <c r="E52" s="155"/>
    </row>
    <row r="53" spans="1:5" s="88" customFormat="1" ht="12.75" customHeight="1">
      <c r="A53" s="154"/>
      <c r="B53" s="154"/>
      <c r="C53" s="155"/>
      <c r="D53" s="155"/>
      <c r="E53" s="155"/>
    </row>
    <row r="54" spans="1:5" s="88" customFormat="1" ht="12.75" customHeight="1">
      <c r="A54" s="81"/>
      <c r="B54" s="81"/>
      <c r="C54" s="155"/>
      <c r="D54" s="155"/>
      <c r="E54" s="155"/>
    </row>
    <row r="55" spans="1:5" s="88" customFormat="1" ht="12.75" customHeight="1">
      <c r="A55" s="81"/>
      <c r="B55" s="81"/>
      <c r="C55" s="155"/>
      <c r="D55" s="155"/>
      <c r="E55" s="155"/>
    </row>
    <row r="56" spans="1:5" s="88" customFormat="1" ht="12.75" customHeight="1">
      <c r="A56" s="81"/>
      <c r="B56" s="81"/>
      <c r="C56" s="155"/>
      <c r="D56" s="155"/>
      <c r="E56" s="155"/>
    </row>
    <row r="57" spans="1:5" s="88" customFormat="1" ht="12.75" customHeight="1">
      <c r="A57" s="81"/>
      <c r="B57" s="81"/>
      <c r="C57" s="155"/>
      <c r="D57" s="155"/>
      <c r="E57" s="155"/>
    </row>
    <row r="58" spans="1:5" s="88" customFormat="1" ht="12.75" customHeight="1">
      <c r="A58" s="81"/>
      <c r="B58" s="81"/>
      <c r="C58" s="155"/>
      <c r="D58" s="155"/>
      <c r="E58" s="155"/>
    </row>
    <row r="59" spans="1:5" s="88" customFormat="1" ht="12.75" customHeight="1">
      <c r="A59" s="81"/>
      <c r="B59" s="81"/>
      <c r="C59" s="155"/>
      <c r="D59" s="155"/>
      <c r="E59" s="155"/>
    </row>
    <row r="60" spans="1:5" s="88" customFormat="1" ht="12.75" customHeight="1">
      <c r="A60" s="81"/>
      <c r="B60" s="81"/>
      <c r="C60" s="155"/>
      <c r="D60" s="155"/>
      <c r="E60" s="155"/>
    </row>
    <row r="61" spans="1:5" s="88" customFormat="1" ht="12.75" customHeight="1">
      <c r="A61" s="81"/>
      <c r="B61" s="81"/>
      <c r="C61" s="155"/>
      <c r="D61" s="155"/>
      <c r="E61" s="155"/>
    </row>
    <row r="62" spans="1:5" s="88" customFormat="1" ht="12.75" customHeight="1">
      <c r="A62" s="81"/>
      <c r="B62" s="81"/>
      <c r="C62" s="155"/>
      <c r="D62" s="155"/>
      <c r="E62" s="155"/>
    </row>
    <row r="63" spans="1:5" s="88" customFormat="1" ht="12.75" customHeight="1">
      <c r="A63" s="81"/>
      <c r="B63" s="81"/>
      <c r="C63" s="155"/>
      <c r="D63" s="155"/>
      <c r="E63" s="155"/>
    </row>
    <row r="64" spans="1:5" s="88" customFormat="1" ht="12.75" customHeight="1">
      <c r="A64" s="81"/>
      <c r="B64" s="81"/>
      <c r="C64" s="155"/>
      <c r="D64" s="155"/>
      <c r="E64" s="155"/>
    </row>
    <row r="65" spans="1:5" s="88" customFormat="1" ht="12.75" customHeight="1">
      <c r="A65" s="81"/>
      <c r="B65" s="81"/>
      <c r="C65" s="155"/>
      <c r="D65" s="155"/>
      <c r="E65" s="155"/>
    </row>
    <row r="66" spans="1:5" s="88" customFormat="1" ht="12.75" customHeight="1">
      <c r="A66" s="81"/>
      <c r="B66" s="81"/>
      <c r="C66" s="155"/>
      <c r="D66" s="155"/>
      <c r="E66" s="155"/>
    </row>
    <row r="67" spans="1:5" s="88" customFormat="1" ht="12.75" customHeight="1">
      <c r="A67" s="81"/>
      <c r="B67" s="81"/>
      <c r="C67" s="155"/>
      <c r="D67" s="155"/>
      <c r="E67" s="155"/>
    </row>
    <row r="68" spans="1:5" s="88" customFormat="1" ht="12.75" customHeight="1">
      <c r="A68" s="81"/>
      <c r="B68" s="81"/>
      <c r="C68" s="155"/>
      <c r="D68" s="155"/>
      <c r="E68" s="155"/>
    </row>
    <row r="69" spans="1:5" s="88" customFormat="1" ht="12.75" customHeight="1">
      <c r="A69" s="81"/>
      <c r="B69" s="81"/>
      <c r="C69" s="155"/>
      <c r="D69" s="155"/>
      <c r="E69" s="155"/>
    </row>
    <row r="70" spans="1:5" s="88" customFormat="1" ht="12.75" customHeight="1">
      <c r="A70" s="81"/>
      <c r="B70" s="81"/>
      <c r="C70" s="155"/>
      <c r="D70" s="155"/>
      <c r="E70" s="155"/>
    </row>
    <row r="71" spans="1:5" s="88" customFormat="1" ht="12.75" customHeight="1">
      <c r="A71" s="81"/>
      <c r="B71" s="81"/>
      <c r="C71" s="155"/>
      <c r="D71" s="155"/>
      <c r="E71" s="155"/>
    </row>
    <row r="72" spans="1:5" s="88" customFormat="1" ht="12.75" customHeight="1">
      <c r="A72" s="81"/>
      <c r="B72" s="81"/>
      <c r="C72" s="155"/>
      <c r="D72" s="155"/>
      <c r="E72" s="155"/>
    </row>
    <row r="73" spans="1:5" s="88" customFormat="1" ht="12.75" customHeight="1">
      <c r="A73" s="81"/>
      <c r="B73" s="81"/>
      <c r="C73" s="155"/>
      <c r="D73" s="155"/>
      <c r="E73" s="155"/>
    </row>
    <row r="74" spans="1:5" s="88" customFormat="1" ht="12.75" customHeight="1">
      <c r="A74" s="81"/>
      <c r="B74" s="81"/>
      <c r="C74" s="155"/>
      <c r="D74" s="155"/>
      <c r="E74" s="155"/>
    </row>
    <row r="75" spans="1:5" s="88" customFormat="1" ht="12.75" customHeight="1">
      <c r="A75" s="81"/>
      <c r="B75" s="81"/>
      <c r="C75" s="155"/>
      <c r="D75" s="155"/>
      <c r="E75" s="155"/>
    </row>
    <row r="76" spans="1:5" s="88" customFormat="1" ht="12.75" customHeight="1">
      <c r="A76" s="81"/>
      <c r="B76" s="81"/>
      <c r="C76" s="155"/>
      <c r="D76" s="155"/>
      <c r="E76" s="155"/>
    </row>
    <row r="77" spans="1:5" s="88" customFormat="1" ht="12.75" customHeight="1">
      <c r="A77" s="81"/>
      <c r="B77" s="81"/>
      <c r="C77" s="155"/>
      <c r="D77" s="155"/>
      <c r="E77" s="155"/>
    </row>
    <row r="78" spans="1:5" s="88" customFormat="1" ht="12.75" customHeight="1">
      <c r="A78" s="81"/>
      <c r="B78" s="81"/>
      <c r="C78" s="155"/>
      <c r="D78" s="155"/>
      <c r="E78" s="155"/>
    </row>
    <row r="79" spans="1:5" s="88" customFormat="1" ht="12.75" customHeight="1">
      <c r="A79" s="81"/>
      <c r="B79" s="81"/>
      <c r="C79" s="155"/>
      <c r="D79" s="155"/>
      <c r="E79" s="155"/>
    </row>
    <row r="80" spans="1:5" s="88" customFormat="1" ht="12.75" customHeight="1">
      <c r="A80" s="81"/>
      <c r="B80" s="81"/>
      <c r="C80" s="155"/>
      <c r="D80" s="155"/>
      <c r="E80" s="155"/>
    </row>
    <row r="81" spans="1:5" s="88" customFormat="1" ht="12.75" customHeight="1">
      <c r="A81" s="81"/>
      <c r="B81" s="81"/>
      <c r="C81" s="155"/>
      <c r="D81" s="155"/>
      <c r="E81" s="155"/>
    </row>
    <row r="82" spans="1:5" s="88" customFormat="1" ht="12.75" customHeight="1">
      <c r="A82" s="81"/>
      <c r="B82" s="81"/>
      <c r="C82" s="155"/>
      <c r="D82" s="155"/>
      <c r="E82" s="155"/>
    </row>
    <row r="83" spans="1:5" s="88" customFormat="1" ht="12.75" customHeight="1">
      <c r="A83" s="81"/>
      <c r="B83" s="81"/>
      <c r="C83" s="155"/>
      <c r="D83" s="155"/>
      <c r="E83" s="155"/>
    </row>
    <row r="84" spans="1:5" s="88" customFormat="1" ht="12.75" customHeight="1">
      <c r="A84" s="81"/>
      <c r="B84" s="81"/>
      <c r="C84" s="155"/>
      <c r="D84" s="155"/>
      <c r="E84" s="155"/>
    </row>
    <row r="85" spans="1:5" s="88" customFormat="1" ht="12.75" customHeight="1">
      <c r="A85" s="81"/>
      <c r="B85" s="81"/>
      <c r="C85" s="82"/>
      <c r="D85" s="155"/>
      <c r="E85" s="155"/>
    </row>
    <row r="86" spans="1:5" s="88" customFormat="1" ht="12.75" customHeight="1">
      <c r="A86" s="81"/>
      <c r="B86" s="81"/>
      <c r="C86" s="82"/>
      <c r="D86" s="155"/>
      <c r="E86" s="155"/>
    </row>
    <row r="87" spans="1:5" s="88" customFormat="1" ht="12.75" customHeight="1">
      <c r="A87" s="81"/>
      <c r="B87" s="81"/>
      <c r="C87" s="82"/>
      <c r="D87" s="155"/>
      <c r="E87" s="155"/>
    </row>
    <row r="88" spans="1:5" s="88" customFormat="1" ht="12.75" customHeight="1">
      <c r="A88" s="81"/>
      <c r="B88" s="81"/>
      <c r="C88" s="82"/>
      <c r="D88" s="155"/>
      <c r="E88" s="155"/>
    </row>
    <row r="89" spans="1:5" s="88" customFormat="1" ht="12.75" customHeight="1">
      <c r="A89" s="81"/>
      <c r="B89" s="81"/>
      <c r="C89" s="82"/>
      <c r="D89" s="155"/>
      <c r="E89" s="155"/>
    </row>
    <row r="90" ht="12.75" customHeight="1"/>
    <row r="91" ht="12.75" customHeight="1"/>
  </sheetData>
  <sheetProtection selectLockedCells="1" selectUnlockedCells="1"/>
  <mergeCells count="12">
    <mergeCell ref="A2:E2"/>
    <mergeCell ref="C4:E4"/>
    <mergeCell ref="C5:E5"/>
    <mergeCell ref="C6:E6"/>
    <mergeCell ref="A12:E12"/>
    <mergeCell ref="A14:A15"/>
    <mergeCell ref="B14:B15"/>
    <mergeCell ref="C14:C15"/>
    <mergeCell ref="D14:E14"/>
    <mergeCell ref="B34:C34"/>
    <mergeCell ref="B43:E43"/>
    <mergeCell ref="B44:E44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</cp:lastModifiedBy>
  <dcterms:modified xsi:type="dcterms:W3CDTF">2020-12-08T02:22:46Z</dcterms:modified>
  <cp:category/>
  <cp:version/>
  <cp:contentType/>
  <cp:contentStatus/>
  <cp:revision>8</cp:revision>
</cp:coreProperties>
</file>