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4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8" i="87"/>
  <c r="C38"/>
  <c r="D37"/>
  <c r="C37"/>
  <c r="D34"/>
  <c r="C34"/>
  <c r="C30"/>
  <c r="C31"/>
  <c r="C32"/>
  <c r="D32" s="1"/>
  <c r="C39"/>
  <c r="D39" s="1"/>
  <c r="C33"/>
  <c r="D33" s="1"/>
  <c r="C36"/>
  <c r="D36" s="1"/>
  <c r="C18" l="1"/>
  <c r="D42" l="1"/>
  <c r="C11" s="1"/>
  <c r="D30"/>
  <c r="D31"/>
  <c r="C29"/>
  <c r="D29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D35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F28" s="1"/>
  <c r="D21" i="86"/>
  <c r="F21"/>
  <c r="D21" i="88"/>
  <c r="D28" s="1"/>
  <c r="C31" s="1"/>
  <c r="F21"/>
  <c r="F28" s="1"/>
  <c r="D23" i="87"/>
  <c r="C26" i="68"/>
  <c r="F26" s="1"/>
  <c r="D28" i="90"/>
  <c r="C31" s="1"/>
  <c r="D31" s="1"/>
  <c r="F17" i="68"/>
  <c r="D28" i="89"/>
  <c r="C31" s="1"/>
  <c r="D31" s="1"/>
  <c r="C28" i="88"/>
  <c r="D28" i="86"/>
  <c r="C31" s="1"/>
  <c r="E31" s="1"/>
  <c r="F31" s="1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 s="1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/>
  <c r="E38" s="1"/>
  <c r="C12"/>
  <c r="F12" s="1"/>
  <c r="E12"/>
  <c r="F28" i="86" l="1"/>
  <c r="F28" i="81"/>
  <c r="F28" i="79"/>
  <c r="F28" i="71"/>
  <c r="C38" i="65"/>
  <c r="D38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40"/>
  <c r="E35"/>
</calcChain>
</file>

<file path=xl/sharedStrings.xml><?xml version="1.0" encoding="utf-8"?>
<sst xmlns="http://schemas.openxmlformats.org/spreadsheetml/2006/main" count="1274" uniqueCount="160">
  <si>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</si>
  <si>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</si>
  <si>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</si>
  <si>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</si>
  <si>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</si>
  <si>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</si>
  <si>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</si>
  <si>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</si>
  <si>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</si>
  <si>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</si>
  <si>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</si>
  <si>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</si>
  <si>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</si>
  <si>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</si>
  <si>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</si>
  <si>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</si>
  <si>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</si>
  <si>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</si>
  <si>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</si>
  <si>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</si>
  <si>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</si>
  <si>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</si>
  <si>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</si>
  <si>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</si>
  <si>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</si>
  <si>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</si>
  <si>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</si>
  <si>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</si>
  <si>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</si>
  <si>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</si>
  <si>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</si>
  <si>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</si>
  <si>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</si>
  <si>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</si>
  <si>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</si>
  <si>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</si>
  <si>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</si>
  <si>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</si>
  <si>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</si>
  <si>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</si>
  <si>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</si>
  <si>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</si>
  <si>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</si>
  <si>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</si>
  <si>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</si>
  <si>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</si>
  <si>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</si>
  <si>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</si>
  <si>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</si>
  <si>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</si>
  <si>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</si>
  <si>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</si>
  <si>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</si>
  <si>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</si>
  <si>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</si>
  <si>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</si>
  <si>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</si>
  <si>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</si>
  <si>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</si>
  <si>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</si>
  <si>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</si>
  <si>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</si>
  <si>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</si>
  <si>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</si>
  <si>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</si>
  <si>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</si>
  <si>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</si>
  <si>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</si>
  <si>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</si>
  <si>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</si>
  <si>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</si>
  <si>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</si>
  <si>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</si>
  <si>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</si>
  <si>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</si>
  <si>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</si>
  <si>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</si>
  <si>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</si>
  <si>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</si>
  <si>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</si>
  <si>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</si>
  <si>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</si>
  <si>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</si>
  <si>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</si>
  <si>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</si>
  <si>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</si>
  <si>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</si>
  <si>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</si>
  <si>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</si>
  <si>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</si>
  <si>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</si>
  <si>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</si>
  <si>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</si>
  <si>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</si>
  <si>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</si>
  <si>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</si>
  <si>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</si>
  <si>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</si>
  <si>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</si>
  <si>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</si>
  <si>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</si>
  <si>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</si>
  <si>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</si>
  <si>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</si>
  <si>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</si>
  <si>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</si>
  <si>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</si>
  <si>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</si>
  <si>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</si>
  <si>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</si>
  <si>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</si>
  <si>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</si>
  <si>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</si>
  <si>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</si>
  <si>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</si>
  <si>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</si>
  <si>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</si>
  <si>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</si>
  <si>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</si>
  <si>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</si>
  <si>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</si>
  <si>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</si>
  <si>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</si>
  <si>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</si>
  <si>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</si>
  <si>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</si>
  <si>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</si>
  <si>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</si>
  <si>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</si>
  <si>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</si>
  <si>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</si>
  <si>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</si>
  <si>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</si>
  <si>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</si>
  <si>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</si>
  <si>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</si>
  <si>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3.2.</t>
  </si>
  <si>
    <t>3.4.</t>
  </si>
  <si>
    <t>3.6.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</si>
  <si>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</si>
  <si>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</si>
  <si>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</si>
  <si>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</si>
  <si>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</si>
  <si>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</si>
  <si>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</si>
  <si>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</si>
  <si>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</si>
  <si>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С.Поляна, 9</t>
  </si>
  <si>
    <t xml:space="preserve">Ремонт межпанельных швов 20 п.м. </t>
  </si>
  <si>
    <t xml:space="preserve">Ремонт плит лоджии по заявкам </t>
  </si>
  <si>
    <t>4.3.</t>
  </si>
  <si>
    <t>Востановление теплоизляции в подвале дома</t>
  </si>
  <si>
    <t>Запорная арматура  в подвале дома</t>
  </si>
  <si>
    <t>Установка поручней в подъезде №1,2</t>
  </si>
  <si>
    <t>Установка информационных досок</t>
  </si>
  <si>
    <t>4.4.</t>
  </si>
  <si>
    <t>Снос дерева на детской площадке</t>
  </si>
  <si>
    <t>4.5.</t>
  </si>
  <si>
    <t>Демонтаж МАФ (горка, стойка от качели, турникет)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</si>
</sst>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0" fontId="22" fillId="2" borderId="0" xfId="0" applyFont="1" applyFill="1" applyProtection="1"/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30.6" customHeight="1">
      <c r="A2" s="167" t="s">
        <v>66</v>
      </c>
      <c r="B2" s="167"/>
      <c r="C2" s="167"/>
      <c r="D2" s="167"/>
      <c r="E2" s="167"/>
      <c r="F2" s="167"/>
      <c r="G2" s="16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8" t="s">
        <v>50</v>
      </c>
      <c r="D4" s="169"/>
      <c r="E4" s="169"/>
      <c r="F4" s="42"/>
    </row>
    <row r="5" spans="1:7">
      <c r="B5" s="9" t="s">
        <v>1</v>
      </c>
      <c r="C5" s="170">
        <v>4</v>
      </c>
      <c r="D5" s="171"/>
      <c r="E5" s="171"/>
      <c r="F5" s="43"/>
    </row>
    <row r="6" spans="1:7">
      <c r="B6" s="10" t="s">
        <v>2</v>
      </c>
      <c r="C6" s="170">
        <v>7505.5</v>
      </c>
      <c r="D6" s="171"/>
      <c r="E6" s="171"/>
      <c r="F6" s="43"/>
    </row>
    <row r="7" spans="1:7" ht="18.75" customHeight="1">
      <c r="B7" s="39" t="s">
        <v>47</v>
      </c>
      <c r="C7" s="163">
        <v>64200</v>
      </c>
      <c r="D7" s="164"/>
      <c r="E7" s="165"/>
      <c r="F7" s="44"/>
    </row>
    <row r="8" spans="1:7">
      <c r="B8" s="56"/>
      <c r="D8" s="38">
        <v>9</v>
      </c>
    </row>
    <row r="9" spans="1:7">
      <c r="A9" s="150" t="s">
        <v>3</v>
      </c>
      <c r="B9" s="151"/>
      <c r="C9" s="151"/>
      <c r="D9" s="151"/>
      <c r="E9" s="152"/>
      <c r="F9" s="152"/>
      <c r="G9" s="152"/>
    </row>
    <row r="10" spans="1:7" ht="65.25" customHeight="1">
      <c r="A10" s="153" t="s">
        <v>4</v>
      </c>
      <c r="B10" s="155" t="s">
        <v>5</v>
      </c>
      <c r="C10" s="157" t="s">
        <v>32</v>
      </c>
      <c r="D10" s="159" t="s">
        <v>43</v>
      </c>
      <c r="E10" s="160"/>
      <c r="F10" s="157" t="s">
        <v>80</v>
      </c>
      <c r="G10" s="161" t="s">
        <v>52</v>
      </c>
    </row>
    <row r="11" spans="1:7" ht="45" customHeight="1">
      <c r="A11" s="154"/>
      <c r="B11" s="156"/>
      <c r="C11" s="158"/>
      <c r="D11" s="37" t="s">
        <v>6</v>
      </c>
      <c r="E11" s="45" t="s">
        <v>42</v>
      </c>
      <c r="F11" s="158"/>
      <c r="G11" s="16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5" t="s">
        <v>35</v>
      </c>
      <c r="C44" s="146"/>
      <c r="D44" s="147">
        <f>D43-(C7/12/C6+(D46)/C6)</f>
        <v>19.403493534057016</v>
      </c>
      <c r="E44" s="14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9" t="s">
        <v>34</v>
      </c>
      <c r="C46" s="14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.75" customHeight="1">
      <c r="A2" s="195" t="s">
        <v>115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116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3926.2</v>
      </c>
      <c r="D6" s="198"/>
      <c r="E6" s="19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117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10</v>
      </c>
      <c r="D5" s="198"/>
      <c r="E5" s="198"/>
      <c r="F5" s="77"/>
    </row>
    <row r="6" spans="1:7" ht="19.5">
      <c r="B6" s="78" t="s">
        <v>2</v>
      </c>
      <c r="C6" s="197">
        <v>17699.099999999999</v>
      </c>
      <c r="D6" s="198"/>
      <c r="E6" s="198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" customHeight="1">
      <c r="A2" s="195" t="s">
        <v>118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3240.8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7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119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3239.5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2" customHeight="1">
      <c r="A2" s="195" t="s">
        <v>120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13949.96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72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121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2</v>
      </c>
      <c r="D5" s="198"/>
      <c r="E5" s="198"/>
      <c r="F5" s="77"/>
    </row>
    <row r="6" spans="1:7" ht="19.5">
      <c r="B6" s="78" t="s">
        <v>2</v>
      </c>
      <c r="C6" s="197">
        <v>3950.5</v>
      </c>
      <c r="D6" s="198"/>
      <c r="E6" s="198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" customHeight="1">
      <c r="A2" s="195" t="s">
        <v>122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3241.8</v>
      </c>
      <c r="D6" s="198"/>
      <c r="E6" s="19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3250.9</v>
      </c>
      <c r="D6" s="198"/>
      <c r="E6" s="19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124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3252.6</v>
      </c>
      <c r="D6" s="198"/>
      <c r="E6" s="19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3248</v>
      </c>
      <c r="D6" s="198"/>
      <c r="E6" s="19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2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5.25" customHeight="1">
      <c r="A2" s="195" t="s">
        <v>109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11183.8</v>
      </c>
      <c r="D6" s="198"/>
      <c r="E6" s="19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4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8.25" customHeight="1">
      <c r="A2" s="195" t="s">
        <v>126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3254.9</v>
      </c>
      <c r="D6" s="198"/>
      <c r="E6" s="19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8.25" customHeight="1">
      <c r="A2" s="195" t="s">
        <v>127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3254</v>
      </c>
      <c r="D6" s="198"/>
      <c r="E6" s="19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2" zoomScale="77" zoomScaleNormal="77" workbookViewId="0">
      <selection activeCell="E37" sqref="E37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5" t="s">
        <v>148</v>
      </c>
      <c r="B2" s="195"/>
      <c r="C2" s="195"/>
      <c r="D2" s="195"/>
      <c r="E2" s="195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6" t="s">
        <v>110</v>
      </c>
      <c r="D4" s="182"/>
      <c r="E4" s="182"/>
    </row>
    <row r="5" spans="1:5" ht="19.5">
      <c r="B5" s="73" t="s">
        <v>1</v>
      </c>
      <c r="C5" s="197">
        <v>5</v>
      </c>
      <c r="D5" s="198"/>
      <c r="E5" s="198"/>
    </row>
    <row r="6" spans="1:5" ht="19.5">
      <c r="B6" s="78" t="s">
        <v>2</v>
      </c>
      <c r="C6" s="197">
        <v>9716.19</v>
      </c>
      <c r="D6" s="198"/>
      <c r="E6" s="198"/>
    </row>
    <row r="7" spans="1:5" ht="19.5">
      <c r="B7" s="78" t="s">
        <v>89</v>
      </c>
      <c r="C7" s="79">
        <v>1012</v>
      </c>
      <c r="D7" s="80"/>
      <c r="E7" s="81"/>
    </row>
    <row r="8" spans="1:5" ht="39">
      <c r="B8" s="98" t="s">
        <v>96</v>
      </c>
      <c r="C8" s="191"/>
      <c r="D8" s="192"/>
      <c r="E8" s="193"/>
    </row>
    <row r="9" spans="1:5" ht="19.5">
      <c r="B9" s="108" t="s">
        <v>91</v>
      </c>
      <c r="C9" s="105">
        <v>857663.62</v>
      </c>
      <c r="D9" s="106"/>
      <c r="E9" s="107"/>
    </row>
    <row r="10" spans="1:5">
      <c r="B10" s="87" t="s">
        <v>87</v>
      </c>
      <c r="C10" s="88">
        <v>9.5</v>
      </c>
      <c r="D10" s="66"/>
      <c r="E10" s="46"/>
    </row>
    <row r="11" spans="1:5">
      <c r="B11" s="87" t="s">
        <v>93</v>
      </c>
      <c r="C11" s="88">
        <f>D42*12</f>
        <v>17994.239999999998</v>
      </c>
      <c r="D11" s="66"/>
      <c r="E11" s="46"/>
    </row>
    <row r="12" spans="1:5">
      <c r="B12" s="87" t="s">
        <v>88</v>
      </c>
      <c r="C12" s="89">
        <f>C6*C10*12</f>
        <v>1107645.6600000001</v>
      </c>
      <c r="D12" s="66">
        <f>C12/12</f>
        <v>92303.805000000008</v>
      </c>
      <c r="E12" s="46"/>
    </row>
    <row r="13" spans="1:5">
      <c r="A13" s="180"/>
      <c r="B13" s="181"/>
      <c r="C13" s="181"/>
      <c r="D13" s="181"/>
      <c r="E13" s="182"/>
    </row>
    <row r="14" spans="1:5">
      <c r="A14" s="111"/>
      <c r="B14" s="112"/>
      <c r="C14" s="112"/>
      <c r="D14" s="113"/>
      <c r="E14" s="114"/>
    </row>
    <row r="15" spans="1:5" ht="18.75" customHeight="1">
      <c r="A15" s="183" t="s">
        <v>4</v>
      </c>
      <c r="B15" s="155" t="s">
        <v>5</v>
      </c>
      <c r="C15" s="185" t="s">
        <v>32</v>
      </c>
      <c r="D15" s="187" t="s">
        <v>43</v>
      </c>
      <c r="E15" s="188"/>
    </row>
    <row r="16" spans="1:5" ht="75">
      <c r="A16" s="184"/>
      <c r="B16" s="156"/>
      <c r="C16" s="186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54799.311600000001</v>
      </c>
      <c r="D17" s="15">
        <v>5.64</v>
      </c>
      <c r="E17" s="15">
        <f>C17*12</f>
        <v>657591.73919999995</v>
      </c>
    </row>
    <row r="18" spans="1:5">
      <c r="A18" s="100" t="s">
        <v>10</v>
      </c>
      <c r="B18" s="18" t="s">
        <v>11</v>
      </c>
      <c r="C18" s="15">
        <f>0.67*C6</f>
        <v>6509.8473000000004</v>
      </c>
      <c r="D18" s="15">
        <v>0.67</v>
      </c>
      <c r="E18" s="15">
        <f>C18*12</f>
        <v>78118.167600000001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0.13894335125187959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138.75</v>
      </c>
      <c r="D20" s="15">
        <f>C20/C6</f>
        <v>1.4280288878665401E-2</v>
      </c>
      <c r="E20" s="3">
        <v>1665</v>
      </c>
    </row>
    <row r="21" spans="1:5">
      <c r="A21" s="118" t="s">
        <v>14</v>
      </c>
      <c r="B21" s="1" t="s">
        <v>38</v>
      </c>
      <c r="C21" s="15">
        <f t="shared" ref="C21" si="0">E21/12</f>
        <v>198.18333333333337</v>
      </c>
      <c r="D21" s="54">
        <f>C21/C6</f>
        <v>2.0397227033779018E-2</v>
      </c>
      <c r="E21" s="15">
        <f>C7*2.35</f>
        <v>2378.2000000000003</v>
      </c>
    </row>
    <row r="22" spans="1:5">
      <c r="A22" s="118" t="s">
        <v>45</v>
      </c>
      <c r="B22" s="1" t="s">
        <v>85</v>
      </c>
      <c r="C22" s="15">
        <f>E22/12</f>
        <v>136.62</v>
      </c>
      <c r="D22" s="54">
        <f>C22/C6</f>
        <v>1.4061067146690216E-2</v>
      </c>
      <c r="E22" s="15">
        <f>C7*1.62</f>
        <v>1639.44</v>
      </c>
    </row>
    <row r="23" spans="1:5" s="119" customFormat="1">
      <c r="A23" s="118" t="s">
        <v>132</v>
      </c>
      <c r="B23" s="1" t="s">
        <v>37</v>
      </c>
      <c r="C23" s="15">
        <f>C12*12%/12</f>
        <v>11076.4566</v>
      </c>
      <c r="D23" s="15">
        <f>C23/C6</f>
        <v>1.1399999999999999</v>
      </c>
      <c r="E23" s="3">
        <f>C12*12%</f>
        <v>132917.4792</v>
      </c>
    </row>
    <row r="24" spans="1:5" ht="37.5">
      <c r="A24" s="118" t="s">
        <v>133</v>
      </c>
      <c r="B24" s="1" t="s">
        <v>83</v>
      </c>
      <c r="C24" s="15">
        <f>C12*0.9%/12</f>
        <v>830.73424500000021</v>
      </c>
      <c r="D24" s="15">
        <f>C24/C6</f>
        <v>8.550000000000002E-2</v>
      </c>
      <c r="E24" s="3">
        <f>C12*0.9%</f>
        <v>9968.810940000003</v>
      </c>
    </row>
    <row r="25" spans="1:5" s="119" customFormat="1">
      <c r="A25" s="118" t="s">
        <v>134</v>
      </c>
      <c r="B25" s="1" t="s">
        <v>84</v>
      </c>
      <c r="C25" s="15">
        <f>C12*2.5%/12</f>
        <v>2307.5951250000003</v>
      </c>
      <c r="D25" s="15">
        <f>C25/C6</f>
        <v>0.23750000000000002</v>
      </c>
      <c r="E25" s="3">
        <f>C25*12</f>
        <v>27691.141500000005</v>
      </c>
    </row>
    <row r="26" spans="1:5" s="121" customFormat="1">
      <c r="A26" s="118" t="s">
        <v>135</v>
      </c>
      <c r="B26" s="48" t="s">
        <v>108</v>
      </c>
      <c r="C26" s="49">
        <f>E26/12</f>
        <v>714.71968333333336</v>
      </c>
      <c r="D26" s="49">
        <f>E26/C6/12</f>
        <v>7.3559665191122586E-2</v>
      </c>
      <c r="E26" s="50">
        <f>C9*1%</f>
        <v>8576.6362000000008</v>
      </c>
    </row>
    <row r="27" spans="1:5" s="123" customFormat="1">
      <c r="A27" s="122"/>
      <c r="B27" s="66" t="s">
        <v>140</v>
      </c>
      <c r="C27" s="14">
        <f>SUM(C17:C26)</f>
        <v>78062.21788666668</v>
      </c>
      <c r="D27" s="14">
        <f>SUM(D17:D26)</f>
        <v>8.0342415995021348</v>
      </c>
      <c r="E27" s="14">
        <f>SUM(E17:E26)</f>
        <v>936746.61463999981</v>
      </c>
    </row>
    <row r="28" spans="1:5" ht="37.5">
      <c r="A28" s="118"/>
      <c r="B28" s="90" t="s">
        <v>94</v>
      </c>
      <c r="C28" s="134">
        <f>E28/12</f>
        <v>14241.587113333362</v>
      </c>
      <c r="D28" s="134">
        <f>C28/C6</f>
        <v>1.4657584004978661</v>
      </c>
      <c r="E28" s="134">
        <f>C12-E27</f>
        <v>170899.04536000034</v>
      </c>
    </row>
    <row r="29" spans="1:5">
      <c r="A29" s="120" t="s">
        <v>136</v>
      </c>
      <c r="B29" s="140" t="s">
        <v>152</v>
      </c>
      <c r="C29" s="15">
        <f t="shared" ref="C29:C32" si="1">E29/12</f>
        <v>9281.5833333333339</v>
      </c>
      <c r="D29" s="54">
        <f>C29/C6</f>
        <v>0.95526984685698135</v>
      </c>
      <c r="E29" s="15">
        <v>111379</v>
      </c>
    </row>
    <row r="30" spans="1:5">
      <c r="A30" s="120" t="s">
        <v>137</v>
      </c>
      <c r="B30" s="48" t="s">
        <v>131</v>
      </c>
      <c r="C30" s="15">
        <f t="shared" si="1"/>
        <v>2082.0833333333335</v>
      </c>
      <c r="D30" s="54">
        <f>C30/C6</f>
        <v>0.2142901006807538</v>
      </c>
      <c r="E30" s="50">
        <v>24985</v>
      </c>
    </row>
    <row r="31" spans="1:5">
      <c r="A31" s="120" t="s">
        <v>138</v>
      </c>
      <c r="B31" s="1" t="s">
        <v>149</v>
      </c>
      <c r="C31" s="15">
        <f t="shared" si="1"/>
        <v>666.66666666666663</v>
      </c>
      <c r="D31" s="54">
        <f>C31/C6</f>
        <v>6.8614000618212143E-2</v>
      </c>
      <c r="E31" s="3">
        <v>8000</v>
      </c>
    </row>
    <row r="32" spans="1:5">
      <c r="A32" s="120" t="s">
        <v>139</v>
      </c>
      <c r="B32" s="140" t="s">
        <v>154</v>
      </c>
      <c r="C32" s="15">
        <f t="shared" si="1"/>
        <v>250</v>
      </c>
      <c r="D32" s="54">
        <f>C32/C6</f>
        <v>2.5730250231829552E-2</v>
      </c>
      <c r="E32" s="3">
        <v>3000</v>
      </c>
    </row>
    <row r="33" spans="1:6">
      <c r="A33" s="120" t="s">
        <v>141</v>
      </c>
      <c r="B33" s="140" t="s">
        <v>153</v>
      </c>
      <c r="C33" s="49">
        <f>E33/12</f>
        <v>1773.3333333333333</v>
      </c>
      <c r="D33" s="53">
        <f>C33/C6</f>
        <v>0.1825132416444443</v>
      </c>
      <c r="E33" s="53">
        <v>21280</v>
      </c>
    </row>
    <row r="34" spans="1:6">
      <c r="A34" s="120" t="s">
        <v>142</v>
      </c>
      <c r="B34" s="140" t="s">
        <v>155</v>
      </c>
      <c r="C34" s="49">
        <f>E34/12</f>
        <v>150</v>
      </c>
      <c r="D34" s="53">
        <f>C34/C6</f>
        <v>1.5438150139097733E-2</v>
      </c>
      <c r="E34" s="53">
        <v>1800</v>
      </c>
    </row>
    <row r="35" spans="1:6">
      <c r="A35" s="100"/>
      <c r="B35" s="22" t="s">
        <v>144</v>
      </c>
      <c r="C35" s="14">
        <v>14249</v>
      </c>
      <c r="D35" s="14">
        <f>SUM(D29:D34)</f>
        <v>1.4618555901713188</v>
      </c>
      <c r="E35" s="14">
        <f ca="1">SUM(E29:E39)</f>
        <v>345000</v>
      </c>
      <c r="F35" s="135"/>
    </row>
    <row r="36" spans="1:6">
      <c r="A36" s="120" t="s">
        <v>143</v>
      </c>
      <c r="B36" s="141" t="s">
        <v>147</v>
      </c>
      <c r="C36" s="134">
        <f>E36/12</f>
        <v>15149.449166666667</v>
      </c>
      <c r="D36" s="134">
        <f>C36/C6</f>
        <v>1.5591964717308602</v>
      </c>
      <c r="E36" s="134">
        <v>181793.39</v>
      </c>
    </row>
    <row r="37" spans="1:6" s="144" customFormat="1">
      <c r="A37" s="142" t="s">
        <v>151</v>
      </c>
      <c r="B37" s="143" t="s">
        <v>159</v>
      </c>
      <c r="C37" s="53">
        <f>E37/12</f>
        <v>250</v>
      </c>
      <c r="D37" s="53">
        <f>C37/C6</f>
        <v>2.5730250231829552E-2</v>
      </c>
      <c r="E37" s="53">
        <v>3000</v>
      </c>
    </row>
    <row r="38" spans="1:6" s="144" customFormat="1">
      <c r="A38" s="142" t="s">
        <v>156</v>
      </c>
      <c r="B38" s="143" t="s">
        <v>157</v>
      </c>
      <c r="C38" s="53">
        <f>E38/12</f>
        <v>416.66666666666669</v>
      </c>
      <c r="D38" s="53">
        <f>C38/C6</f>
        <v>4.2883750386382591E-2</v>
      </c>
      <c r="E38" s="53">
        <v>5000</v>
      </c>
    </row>
    <row r="39" spans="1:6" ht="18" customHeight="1">
      <c r="A39" s="18" t="s">
        <v>158</v>
      </c>
      <c r="B39" s="1" t="s">
        <v>150</v>
      </c>
      <c r="C39" s="15">
        <f>E39/12</f>
        <v>3000</v>
      </c>
      <c r="D39" s="54">
        <f>C39/C6</f>
        <v>0.30876300278195462</v>
      </c>
      <c r="E39" s="15">
        <v>36000</v>
      </c>
    </row>
    <row r="40" spans="1:6" ht="33" customHeight="1">
      <c r="A40" s="100"/>
      <c r="B40" s="145" t="s">
        <v>145</v>
      </c>
      <c r="C40" s="172"/>
      <c r="D40" s="136">
        <f>D27+D35</f>
        <v>9.4960971896734527</v>
      </c>
      <c r="E40" s="133"/>
    </row>
    <row r="41" spans="1:6">
      <c r="A41" s="126"/>
      <c r="B41" s="126"/>
      <c r="C41" s="127"/>
      <c r="D41" s="26"/>
      <c r="E41" s="127"/>
    </row>
    <row r="42" spans="1:6" ht="42" customHeight="1">
      <c r="A42" s="126"/>
      <c r="B42" s="137" t="s">
        <v>146</v>
      </c>
      <c r="C42" s="138">
        <v>1704</v>
      </c>
      <c r="D42" s="138">
        <f>C42/100*88</f>
        <v>1499.52</v>
      </c>
      <c r="E42" s="26"/>
    </row>
    <row r="43" spans="1:6">
      <c r="A43" s="126"/>
      <c r="B43" s="126"/>
      <c r="C43" s="127"/>
      <c r="D43" s="127"/>
      <c r="E43" s="127"/>
    </row>
    <row r="44" spans="1:6">
      <c r="A44" s="128"/>
      <c r="B44" s="209" t="s">
        <v>95</v>
      </c>
      <c r="C44" s="210"/>
      <c r="D44" s="210"/>
      <c r="E44" s="211"/>
    </row>
    <row r="45" spans="1:6" ht="40.5" customHeight="1">
      <c r="A45" s="128"/>
      <c r="B45" s="212"/>
      <c r="C45" s="213"/>
      <c r="D45" s="213"/>
      <c r="E45" s="214"/>
    </row>
    <row r="46" spans="1:6" ht="46.5" customHeight="1">
      <c r="A46" s="57" t="s">
        <v>39</v>
      </c>
      <c r="B46" s="57"/>
      <c r="C46" s="131"/>
      <c r="D46" s="57"/>
      <c r="E46" s="129"/>
    </row>
    <row r="47" spans="1:6">
      <c r="A47" s="126"/>
      <c r="B47" s="126"/>
      <c r="C47" s="131"/>
      <c r="D47" s="127"/>
      <c r="E47" s="127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</sheetData>
  <mergeCells count="12">
    <mergeCell ref="C8:E8"/>
    <mergeCell ref="A2:E2"/>
    <mergeCell ref="C4:E4"/>
    <mergeCell ref="C5:E5"/>
    <mergeCell ref="C6:E6"/>
    <mergeCell ref="B40:C40"/>
    <mergeCell ref="B44:E45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128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17806.240000000002</v>
      </c>
      <c r="D6" s="198"/>
      <c r="E6" s="198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129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17771.009999999998</v>
      </c>
      <c r="D6" s="198"/>
      <c r="E6" s="198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130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3213.97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6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100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101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207">
        <v>2256.3000000000002</v>
      </c>
      <c r="D6" s="208"/>
      <c r="E6" s="20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37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5"/>
      <c r="C46" s="146"/>
      <c r="D46" s="147"/>
      <c r="E46" s="14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9" t="s">
        <v>34</v>
      </c>
      <c r="C48" s="14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105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107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94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5"/>
      <c r="C48" s="146"/>
      <c r="D48" s="147"/>
      <c r="E48" s="14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9" t="s">
        <v>34</v>
      </c>
      <c r="C50" s="14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3.75" customHeight="1">
      <c r="A2" s="195" t="s">
        <v>106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18162.099999999999</v>
      </c>
      <c r="D6" s="198"/>
      <c r="E6" s="19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12392.69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5</v>
      </c>
      <c r="D5" s="198"/>
      <c r="E5" s="198"/>
      <c r="F5" s="77"/>
    </row>
    <row r="6" spans="1:7" ht="19.5">
      <c r="B6" s="78" t="s">
        <v>2</v>
      </c>
      <c r="C6" s="197">
        <v>9285.86</v>
      </c>
      <c r="D6" s="198"/>
      <c r="E6" s="19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3183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114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3259.2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2019-04-15T07:57:06Z</dcterms:modified>
</cp:coreProperties>
</file>