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<sst xmlns="http://schemas.openxmlformats.org/spreadsheetml/2006/main" count="149" uniqueCount="127">
  <si>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</si>
  <si>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</si>
  <si>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</si>
  <si>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</si>
  <si>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</si>
  <si>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</si>
  <si>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</si>
  <si>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</si>
  <si>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</si>
  <si>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</si>
  <si>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</si>
  <si>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</si>
  <si>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</si>
  <si>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</si>
  <si>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</si>
  <si>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</si>
  <si>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</si>
  <si>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</si>
  <si>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</si>
  <si>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</si>
  <si>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</si>
  <si>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</si>
  <si>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</si>
  <si>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</si>
  <si>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</si>
  <si>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</si>
  <si>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</si>
  <si>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</si>
  <si>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</si>
  <si>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</si>
  <si>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</si>
  <si>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</si>
  <si>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</si>
  <si>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</si>
  <si>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</si>
  <si>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</si>
  <si>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</si>
  <si>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</si>
  <si>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</si>
  <si>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</si>
  <si>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</si>
  <si>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</si>
  <si>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</si>
  <si>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</si>
  <si>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</si>
  <si>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</si>
  <si>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</si>
  <si>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</si>
  <si>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</si>
  <si>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</si>
  <si>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</si>
  <si>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</si>
  <si>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</si>
  <si>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</si>
  <si>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</si>
  <si>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</si>
  <si>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</si>
  <si>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</si>
  <si>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</si>
  <si>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</si>
  <si>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</si>
  <si>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</si>
  <si>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</si>
  <si>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</si>
  <si>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</si>
  <si>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</si>
  <si>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</si>
  <si>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</si>
  <si>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</si>
  <si>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</si>
  <si>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</si>
  <si>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</si>
  <si>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</si>
  <si>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</si>
  <si>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</si>
  <si>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</si>
  <si>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</si>
  <si>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</si>
  <si>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</si>
  <si>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</si>
  <si>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</si>
  <si>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</si>
  <si>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</si>
  <si>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</si>
  <si>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</si>
  <si>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</si>
  <si>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</si>
  <si>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</si>
  <si>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</si>
  <si>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</si>
  <si>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</si>
  <si>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</si>
  <si>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</si>
  <si>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</si>
  <si>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</si>
  <si>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</si>
  <si>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</si>
  <si>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</si>
  <si>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</si>
  <si>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</si>
  <si>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</si>
  <si>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</si>
  <si>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</si>
  <si>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</si>
  <si>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</si>
  <si>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</si>
  <si>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</si>
  <si>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</si>
  <si>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</si>
  <si>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</si>
  <si>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</si>
  <si>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</si>
  <si>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</si>
  <si>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</si>
  <si>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</si>
  <si>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</si>
  <si>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Ремонт межпанельных швов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</si>
  <si>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</si>
  <si>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Промывка, опрессовка ОС</t>
  </si>
  <si>
    <t xml:space="preserve"> </t>
  </si>
  <si>
    <t>Попова,38</t>
  </si>
  <si>
    <t>Установка датчиков движения 12 шт.</t>
  </si>
  <si>
    <t>Ремонт кровли</t>
  </si>
  <si>
    <t xml:space="preserve"> остаток денежных средств на 01.01.2019г.</t>
  </si>
  <si>
    <t>установка кранов в подвале</t>
  </si>
  <si>
    <t>прочие расходы</t>
  </si>
  <si>
    <t>асфальтирование дороги (частично)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</si>
</sst>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J40" sqref="J40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44" t="s">
        <v>117</v>
      </c>
      <c r="B2" s="144"/>
      <c r="C2" s="144"/>
      <c r="D2" s="144"/>
      <c r="E2" s="144"/>
    </row>
    <row r="3" spans="2:5" ht="19.5">
      <c r="B3" s="81" t="s">
        <v>120</v>
      </c>
      <c r="C3" s="82"/>
      <c r="D3" s="82"/>
      <c r="E3" s="82"/>
    </row>
    <row r="4" spans="2:5" ht="19.5">
      <c r="B4" s="65" t="s">
        <v>0</v>
      </c>
      <c r="C4" s="145" t="s">
        <v>115</v>
      </c>
      <c r="D4" s="146"/>
      <c r="E4" s="146"/>
    </row>
    <row r="5" spans="2:5" ht="19.5">
      <c r="B5" s="65" t="s">
        <v>1</v>
      </c>
      <c r="C5" s="147">
        <v>6</v>
      </c>
      <c r="D5" s="148"/>
      <c r="E5" s="148"/>
    </row>
    <row r="6" spans="2:5" ht="19.5">
      <c r="B6" s="67" t="s">
        <v>2</v>
      </c>
      <c r="C6" s="147">
        <v>4392.36</v>
      </c>
      <c r="D6" s="148"/>
      <c r="E6" s="148"/>
    </row>
    <row r="7" spans="2:5" ht="19.5">
      <c r="B7" s="67" t="s">
        <v>88</v>
      </c>
      <c r="C7" s="68">
        <v>990</v>
      </c>
      <c r="D7" s="69"/>
      <c r="E7" s="70"/>
    </row>
    <row r="8" spans="2:5" ht="39">
      <c r="B8" s="78" t="s">
        <v>93</v>
      </c>
      <c r="C8" s="141"/>
      <c r="D8" s="142"/>
      <c r="E8" s="143"/>
    </row>
    <row r="9" spans="2:5" ht="19.5">
      <c r="B9" s="71" t="s">
        <v>89</v>
      </c>
      <c r="C9" s="72">
        <v>422087.2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6">
        <f>D48*12</f>
        <v>13200</v>
      </c>
      <c r="D11" s="63"/>
      <c r="E11" s="46"/>
    </row>
    <row r="12" spans="2:5" ht="18.75">
      <c r="B12" s="75" t="s">
        <v>87</v>
      </c>
      <c r="C12" s="107">
        <f>C6*C10*12</f>
        <v>500729.04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3"/>
      <c r="B14" s="84"/>
      <c r="C14" s="84"/>
      <c r="D14" s="85"/>
      <c r="E14" s="86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20380.550399999996</v>
      </c>
      <c r="D17" s="15">
        <v>4.64</v>
      </c>
      <c r="E17" s="15">
        <f>C17*12</f>
        <v>244566.60479999997</v>
      </c>
    </row>
    <row r="18" spans="1:5" ht="18.75">
      <c r="A18" s="80" t="s">
        <v>10</v>
      </c>
      <c r="B18" s="18" t="s">
        <v>11</v>
      </c>
      <c r="C18" s="15">
        <f>0.67*C6</f>
        <v>2942.8812</v>
      </c>
      <c r="D18" s="15">
        <v>0.67</v>
      </c>
      <c r="E18" s="15">
        <f>C18*12</f>
        <v>35314.5744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0.15367592820260637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193.875</v>
      </c>
      <c r="D21" s="54">
        <f>C21/C6</f>
        <v>0.04413914160041527</v>
      </c>
      <c r="E21" s="15">
        <f>C7*2.35</f>
        <v>2326.5</v>
      </c>
    </row>
    <row r="22" spans="1:5" ht="18.75">
      <c r="A22" s="88" t="s">
        <v>45</v>
      </c>
      <c r="B22" s="1" t="s">
        <v>85</v>
      </c>
      <c r="C22" s="15">
        <f>E22/12</f>
        <v>133.65</v>
      </c>
      <c r="D22" s="54">
        <f>C22/C6</f>
        <v>0.030427833784116058</v>
      </c>
      <c r="E22" s="15">
        <f>C7*1.62</f>
        <v>1603.8000000000002</v>
      </c>
    </row>
    <row r="23" spans="1:5" s="89" customFormat="1" ht="18.75">
      <c r="A23" s="88" t="s">
        <v>95</v>
      </c>
      <c r="B23" s="1" t="s">
        <v>37</v>
      </c>
      <c r="C23" s="15">
        <f>C12*12%/12</f>
        <v>5007.2904</v>
      </c>
      <c r="D23" s="15">
        <f>C23/C6</f>
        <v>1.1400000000000001</v>
      </c>
      <c r="E23" s="3">
        <f>C12*12%</f>
        <v>60087.4848</v>
      </c>
    </row>
    <row r="24" spans="1:5" ht="37.5">
      <c r="A24" s="88" t="s">
        <v>96</v>
      </c>
      <c r="B24" s="1" t="s">
        <v>83</v>
      </c>
      <c r="C24" s="15">
        <f>C12*0.9%/12</f>
        <v>375.54678000000007</v>
      </c>
      <c r="D24" s="15">
        <f>C24/C6</f>
        <v>0.08550000000000002</v>
      </c>
      <c r="E24" s="3">
        <f>C12*0.9%</f>
        <v>4506.561360000001</v>
      </c>
    </row>
    <row r="25" spans="1:5" s="89" customFormat="1" ht="18.75">
      <c r="A25" s="88" t="s">
        <v>97</v>
      </c>
      <c r="B25" s="1" t="s">
        <v>84</v>
      </c>
      <c r="C25" s="15">
        <f>C12*2.5%/12</f>
        <v>1043.1855</v>
      </c>
      <c r="D25" s="15">
        <f>C25/C6</f>
        <v>0.23750000000000002</v>
      </c>
      <c r="E25" s="3">
        <f>C25*12</f>
        <v>12518.226</v>
      </c>
    </row>
    <row r="26" spans="1:5" s="91" customFormat="1" ht="18.75">
      <c r="A26" s="88" t="s">
        <v>98</v>
      </c>
      <c r="B26" s="48" t="s">
        <v>94</v>
      </c>
      <c r="C26" s="49">
        <f>E26/12</f>
        <v>351.7393333333334</v>
      </c>
      <c r="D26" s="49">
        <f>E26/C6/12</f>
        <v>0.0800798052375792</v>
      </c>
      <c r="E26" s="50">
        <f>C9*1%</f>
        <v>4220.872</v>
      </c>
    </row>
    <row r="27" spans="1:5" s="93" customFormat="1" ht="18.75">
      <c r="A27" s="92"/>
      <c r="B27" s="63" t="s">
        <v>108</v>
      </c>
      <c r="C27" s="14">
        <f>SUM(C17:C26)</f>
        <v>31103.71861333333</v>
      </c>
      <c r="D27" s="14">
        <f>SUM(D17:D26)</f>
        <v>7.0813227088247155</v>
      </c>
      <c r="E27" s="14">
        <f>SUM(E17:E26)</f>
        <v>373244.6233599999</v>
      </c>
    </row>
    <row r="28" spans="1:5" ht="37.5">
      <c r="A28" s="88"/>
      <c r="B28" s="77" t="s">
        <v>91</v>
      </c>
      <c r="C28" s="101">
        <f>E28/12</f>
        <v>10623.701386666673</v>
      </c>
      <c r="D28" s="101">
        <f>C28/C6</f>
        <v>2.418677291175285</v>
      </c>
      <c r="E28" s="101">
        <f>C12-E27</f>
        <v>127484.41664000007</v>
      </c>
    </row>
    <row r="29" spans="1:5" ht="18.75">
      <c r="A29" s="90" t="s">
        <v>99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90" t="s">
        <v>100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90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90" t="s">
        <v>102</v>
      </c>
      <c r="B32" s="48" t="s">
        <v>118</v>
      </c>
      <c r="C32" s="49">
        <f t="shared" si="0"/>
        <v>1850</v>
      </c>
      <c r="D32" s="54">
        <f>C32/C6</f>
        <v>0.42118587729603224</v>
      </c>
      <c r="E32" s="50">
        <v>22200</v>
      </c>
    </row>
    <row r="33" spans="1:5" ht="18.75">
      <c r="A33" s="90" t="s">
        <v>103</v>
      </c>
      <c r="B33" s="48" t="s">
        <v>124</v>
      </c>
      <c r="C33" s="49">
        <f t="shared" si="0"/>
        <v>521.3249999999999</v>
      </c>
      <c r="D33" s="54">
        <f>C33/C6</f>
        <v>0.11868904188181296</v>
      </c>
      <c r="E33" s="50">
        <v>6255.9</v>
      </c>
    </row>
    <row r="34" spans="1:6" ht="18.75">
      <c r="A34" s="90" t="s">
        <v>104</v>
      </c>
      <c r="B34" s="1" t="s">
        <v>121</v>
      </c>
      <c r="C34" s="49">
        <f t="shared" si="0"/>
        <v>500</v>
      </c>
      <c r="D34" s="54">
        <f>C34/C6</f>
        <v>0.11383402089081952</v>
      </c>
      <c r="E34" s="3">
        <v>6000</v>
      </c>
      <c r="F34" s="110"/>
    </row>
    <row r="35" spans="1:9" ht="18.75">
      <c r="A35" s="90" t="s">
        <v>105</v>
      </c>
      <c r="B35" s="1" t="s">
        <v>125</v>
      </c>
      <c r="C35" s="49">
        <f t="shared" si="0"/>
        <v>3041.6666666666665</v>
      </c>
      <c r="D35" s="54">
        <f>C35/C6</f>
        <v>0.6924902937524854</v>
      </c>
      <c r="E35" s="3">
        <v>36500</v>
      </c>
      <c r="I35" s="66" t="s">
        <v>119</v>
      </c>
    </row>
    <row r="36" spans="1:5" ht="18.75">
      <c r="A36" s="90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107</v>
      </c>
      <c r="B37" s="1" t="s">
        <v>116</v>
      </c>
      <c r="C37" s="15">
        <f t="shared" si="0"/>
        <v>1375</v>
      </c>
      <c r="D37" s="15">
        <f>C37/C6</f>
        <v>0.3130435574497537</v>
      </c>
      <c r="E37" s="3">
        <v>16500</v>
      </c>
    </row>
    <row r="38" spans="1:6" ht="18.75">
      <c r="A38" s="90" t="s">
        <v>109</v>
      </c>
      <c r="B38" s="109" t="s">
        <v>122</v>
      </c>
      <c r="C38" s="15">
        <f t="shared" si="0"/>
        <v>3333.3333333333335</v>
      </c>
      <c r="D38" s="15">
        <f>C38/C6</f>
        <v>0.7588934726054635</v>
      </c>
      <c r="E38" s="54">
        <v>40000</v>
      </c>
      <c r="F38" s="110"/>
    </row>
    <row r="39" spans="1:6" ht="18.75">
      <c r="A39" s="90" t="s">
        <v>110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112</v>
      </c>
      <c r="C41" s="14">
        <f>SUM(C29:C40)</f>
        <v>10621.325</v>
      </c>
      <c r="D41" s="14">
        <f>SUM(D29:D40)</f>
        <v>2.4181362638763675</v>
      </c>
      <c r="E41" s="14">
        <f>SUM(E29:E40)</f>
        <v>127455.9</v>
      </c>
      <c r="F41" s="102"/>
    </row>
    <row r="42" spans="1:5" ht="18" customHeight="1">
      <c r="A42" s="18"/>
      <c r="B42" s="113" t="s">
        <v>123</v>
      </c>
      <c r="C42" s="111"/>
      <c r="D42" s="111"/>
      <c r="E42" s="112">
        <v>45703.32</v>
      </c>
    </row>
    <row r="43" spans="1:5" ht="18" customHeight="1">
      <c r="A43" s="18"/>
      <c r="B43" s="18" t="s">
        <v>126</v>
      </c>
      <c r="C43" s="15"/>
      <c r="D43" s="15"/>
      <c r="E43" s="23">
        <v>45703.32</v>
      </c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23" t="s">
        <v>113</v>
      </c>
      <c r="C46" s="149"/>
      <c r="D46" s="103">
        <f>D27+D41</f>
        <v>9.499458972701083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114</v>
      </c>
      <c r="C48" s="105">
        <v>1250</v>
      </c>
      <c r="D48" s="105">
        <f>C48/100*88</f>
        <v>1100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50" t="s">
        <v>92</v>
      </c>
      <c r="C50" s="151"/>
      <c r="D50" s="151"/>
      <c r="E50" s="152"/>
    </row>
    <row r="51" spans="1:5" ht="60" customHeight="1">
      <c r="A51" s="96"/>
      <c r="B51" s="153"/>
      <c r="C51" s="154"/>
      <c r="D51" s="154"/>
      <c r="E51" s="155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2019-04-29T06:19:39Z</dcterms:modified>
  <cp:category/>
  <cp:version/>
  <cp:contentType/>
  <cp:contentStatus/>
</cp:coreProperties>
</file>