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<sst xmlns="http://schemas.openxmlformats.org/spreadsheetml/2006/main" count="67" uniqueCount="67">
  <si>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</si>
  <si>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</si>
  <si>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</si>
  <si>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</si>
  <si>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</si>
  <si>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</si>
  <si>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</si>
  <si>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</si>
  <si>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</si>
  <si>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</si>
  <si>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</si>
  <si>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</si>
  <si>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</si>
  <si>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</si>
  <si>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</si>
  <si>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2.5</t>
  </si>
  <si>
    <t>2.6</t>
  </si>
  <si>
    <t>2.7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</si>
  <si>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</si>
  <si>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</si>
  <si>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</si>
  <si>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</si>
  <si>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</si>
  <si>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</si>
  <si>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</si>
  <si>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</si>
  <si>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</si>
  <si>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</si>
  <si>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</si>
  <si>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</si>
  <si>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</si>
  <si>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МТС</t>
  </si>
  <si>
    <t>Текущее содержание МКД</t>
  </si>
  <si>
    <t>сумма в месяц, руб</t>
  </si>
  <si>
    <t>Снятие показаний общедомового прибора учета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</si>
  <si>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</si>
  <si>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</si>
  <si>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</si>
  <si>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5 этажный панельный дом</t>
  </si>
  <si>
    <t>Дератизация подвального помещения</t>
  </si>
  <si>
    <t>Установка видеонаблюдения</t>
  </si>
  <si>
    <t>Кран с электроприводом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</si>
  <si>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</si>
  <si>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</si>
  <si>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</si>
  <si>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</si>
  <si>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За счет средств ТСЖ</t>
  </si>
  <si>
    <t>План</t>
  </si>
  <si>
    <t>в расчете на 1м2</t>
  </si>
  <si>
    <t>Доходы от прочих организаций зачисляемые на дом:</t>
  </si>
  <si>
    <t>Задоженность (-), переплата (+) посостоянию на 01.01.2018 (предварительно)</t>
  </si>
  <si>
    <t xml:space="preserve">Ремонт межпанельных швов 30м </t>
  </si>
  <si>
    <t>Сопротивление изоляции (замеры электробезопасности)</t>
  </si>
  <si>
    <t>Дезинсекция</t>
  </si>
  <si>
    <t>2.14</t>
  </si>
  <si>
    <t>2.15</t>
  </si>
  <si>
    <t>2.16</t>
  </si>
  <si>
    <t>2.17</t>
  </si>
  <si>
    <t>За счет прочих средств(по предоставлению протокола собственников)</t>
  </si>
  <si>
    <t>Герметизация теплового ввода (гидрозатвор)</t>
  </si>
  <si>
    <t>План работ и услуг по содержанию и ремонту общего имущества МКД на 2018 год по адресу:                                         Попова, 30</t>
  </si>
  <si>
    <t>8.5</t>
  </si>
  <si>
    <t>ТТК</t>
  </si>
  <si>
    <t>0</t>
  </si>
  <si>
    <r>
      <t xml:space="preserve">Изоляция трубопровода </t>
    </r>
    <r>
      <rPr>
        <sz val="14"/>
        <rFont val="Calibri"/>
        <family val="2"/>
      </rPr>
      <t>ø15</t>
    </r>
    <r>
      <rPr>
        <sz val="14"/>
        <rFont val="Times New Roman"/>
        <family val="1"/>
      </rPr>
      <t xml:space="preserve">-30м, </t>
    </r>
    <r>
      <rPr>
        <sz val="14"/>
        <rFont val="Calibri"/>
        <family val="2"/>
      </rPr>
      <t>ø</t>
    </r>
    <r>
      <rPr>
        <sz val="14"/>
        <rFont val="Times New Roman"/>
        <family val="1"/>
      </rPr>
      <t xml:space="preserve">25-64м, </t>
    </r>
    <r>
      <rPr>
        <sz val="14"/>
        <rFont val="Calibri"/>
        <family val="2"/>
      </rPr>
      <t>ø</t>
    </r>
    <r>
      <rPr>
        <sz val="14"/>
        <rFont val="Times New Roman"/>
        <family val="1"/>
      </rPr>
      <t>20-50м</t>
    </r>
  </si>
  <si>
    <r>
      <t>Запорная арматура</t>
    </r>
    <r>
      <rPr>
        <sz val="14"/>
        <color indexed="8"/>
        <rFont val="Times New Roman"/>
        <family val="1"/>
      </rPr>
      <t xml:space="preserve"> </t>
    </r>
    <r>
      <rPr>
        <sz val="14"/>
        <color indexed="8"/>
        <rFont val="Calibri"/>
        <family val="2"/>
      </rPr>
      <t>ø</t>
    </r>
    <r>
      <rPr>
        <sz val="14"/>
        <color indexed="8"/>
        <rFont val="Times New Roman"/>
        <family val="1"/>
      </rPr>
      <t xml:space="preserve">20-20шт, </t>
    </r>
    <r>
      <rPr>
        <sz val="14"/>
        <color indexed="8"/>
        <rFont val="Calibri"/>
        <family val="2"/>
      </rPr>
      <t>ø</t>
    </r>
    <r>
      <rPr>
        <sz val="14"/>
        <color indexed="8"/>
        <rFont val="Times New Roman"/>
        <family val="1"/>
      </rPr>
      <t>15-20шт</t>
    </r>
  </si>
  <si>
    <t>Установка метал-ой лестницы в подвал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</si>
</sst>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i/>
      <sz val="13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b/>
      <i/>
      <sz val="12"/>
      <color indexed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13" fillId="0" borderId="10" xfId="0" applyNumberFormat="1" applyFont="1" applyBorder="1" applyAlignment="1" applyProtection="1">
      <alignment wrapText="1"/>
      <protection locked="0"/>
    </xf>
    <xf numFmtId="49" fontId="10" fillId="0" borderId="10" xfId="0" applyNumberFormat="1" applyFont="1" applyBorder="1" applyAlignment="1" applyProtection="1">
      <alignment/>
      <protection locked="0"/>
    </xf>
    <xf numFmtId="2" fontId="13" fillId="0" borderId="10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49" fontId="8" fillId="0" borderId="11" xfId="0" applyNumberFormat="1" applyFont="1" applyBorder="1" applyAlignment="1" applyProtection="1">
      <alignment readingOrder="1"/>
      <protection/>
    </xf>
    <xf numFmtId="49" fontId="8" fillId="0" borderId="10" xfId="0" applyNumberFormat="1" applyFont="1" applyBorder="1" applyAlignment="1" applyProtection="1">
      <alignment readingOrder="1"/>
      <protection/>
    </xf>
    <xf numFmtId="49" fontId="9" fillId="0" borderId="10" xfId="0" applyNumberFormat="1" applyFont="1" applyBorder="1" applyAlignment="1" applyProtection="1">
      <alignment/>
      <protection/>
    </xf>
    <xf numFmtId="49" fontId="10" fillId="0" borderId="12" xfId="0" applyNumberFormat="1" applyFont="1" applyBorder="1" applyAlignment="1" applyProtection="1">
      <alignment/>
      <protection/>
    </xf>
    <xf numFmtId="0" fontId="13" fillId="0" borderId="10" xfId="0" applyNumberFormat="1" applyFont="1" applyBorder="1" applyAlignment="1" applyProtection="1">
      <alignment wrapText="1"/>
      <protection/>
    </xf>
    <xf numFmtId="2" fontId="14" fillId="0" borderId="10" xfId="0" applyNumberFormat="1" applyFont="1" applyBorder="1" applyAlignment="1" applyProtection="1">
      <alignment horizontal="center"/>
      <protection/>
    </xf>
    <xf numFmtId="2" fontId="13" fillId="0" borderId="10" xfId="0" applyNumberFormat="1" applyFont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horizontal="center"/>
      <protection/>
    </xf>
    <xf numFmtId="49" fontId="14" fillId="0" borderId="12" xfId="0" applyNumberFormat="1" applyFont="1" applyBorder="1" applyAlignment="1" applyProtection="1">
      <alignment wrapText="1"/>
      <protection/>
    </xf>
    <xf numFmtId="49" fontId="10" fillId="0" borderId="10" xfId="0" applyNumberFormat="1" applyFont="1" applyBorder="1" applyAlignment="1" applyProtection="1">
      <alignment/>
      <protection/>
    </xf>
    <xf numFmtId="49" fontId="13" fillId="0" borderId="10" xfId="0" applyNumberFormat="1" applyFont="1" applyBorder="1" applyAlignment="1" applyProtection="1">
      <alignment wrapText="1"/>
      <protection/>
    </xf>
    <xf numFmtId="172" fontId="14" fillId="0" borderId="10" xfId="0" applyNumberFormat="1" applyFont="1" applyBorder="1" applyAlignment="1" applyProtection="1">
      <alignment wrapText="1"/>
      <protection/>
    </xf>
    <xf numFmtId="2" fontId="14" fillId="0" borderId="13" xfId="0" applyNumberFormat="1" applyFont="1" applyFill="1" applyBorder="1" applyAlignment="1" applyProtection="1">
      <alignment horizontal="center"/>
      <protection/>
    </xf>
    <xf numFmtId="49" fontId="9" fillId="0" borderId="10" xfId="0" applyNumberFormat="1" applyFont="1" applyBorder="1" applyAlignment="1" applyProtection="1">
      <alignment wrapText="1"/>
      <protection/>
    </xf>
    <xf numFmtId="49" fontId="14" fillId="0" borderId="10" xfId="0" applyNumberFormat="1" applyFont="1" applyBorder="1" applyAlignment="1" applyProtection="1">
      <alignment wrapText="1"/>
      <protection/>
    </xf>
    <xf numFmtId="2" fontId="12" fillId="0" borderId="10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wrapText="1"/>
      <protection/>
    </xf>
    <xf numFmtId="2" fontId="4" fillId="0" borderId="10" xfId="0" applyNumberFormat="1" applyFont="1" applyBorder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/>
      <protection/>
    </xf>
    <xf numFmtId="2" fontId="3" fillId="0" borderId="10" xfId="0" applyNumberFormat="1" applyFont="1" applyBorder="1" applyAlignment="1" applyProtection="1">
      <alignment/>
      <protection/>
    </xf>
    <xf numFmtId="49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 locked="0"/>
    </xf>
    <xf numFmtId="0" fontId="16" fillId="0" borderId="14" xfId="0" applyFont="1" applyBorder="1" applyAlignment="1" applyProtection="1">
      <alignment horizontal="center" vertical="center" wrapText="1" readingOrder="1"/>
      <protection/>
    </xf>
    <xf numFmtId="2" fontId="14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1" fillId="0" borderId="14" xfId="0" applyFont="1" applyBorder="1" applyAlignment="1" applyProtection="1">
      <alignment horizontal="center" vertical="center" wrapText="1" readingOrder="1"/>
      <protection/>
    </xf>
    <xf numFmtId="49" fontId="4" fillId="0" borderId="10" xfId="0" applyNumberFormat="1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left" vertical="center" wrapText="1"/>
      <protection/>
    </xf>
    <xf numFmtId="0" fontId="23" fillId="0" borderId="0" xfId="0" applyFont="1" applyAlignment="1" applyProtection="1">
      <alignment/>
      <protection/>
    </xf>
    <xf numFmtId="2" fontId="13" fillId="0" borderId="10" xfId="0" applyNumberFormat="1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vertical="center"/>
      <protection locked="0"/>
    </xf>
    <xf numFmtId="49" fontId="13" fillId="0" borderId="10" xfId="0" applyNumberFormat="1" applyFont="1" applyBorder="1" applyAlignment="1" applyProtection="1">
      <alignment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5" fillId="0" borderId="1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/>
    </xf>
    <xf numFmtId="0" fontId="24" fillId="0" borderId="0" xfId="0" applyFont="1" applyFill="1" applyAlignment="1" applyProtection="1">
      <alignment horizontal="center"/>
      <protection/>
    </xf>
    <xf numFmtId="49" fontId="17" fillId="0" borderId="0" xfId="0" applyNumberFormat="1" applyFont="1" applyAlignment="1" applyProtection="1">
      <alignment/>
      <protection/>
    </xf>
    <xf numFmtId="0" fontId="23" fillId="0" borderId="10" xfId="0" applyFont="1" applyBorder="1" applyAlignment="1" applyProtection="1">
      <alignment/>
      <protection/>
    </xf>
    <xf numFmtId="0" fontId="16" fillId="0" borderId="14" xfId="0" applyFont="1" applyFill="1" applyBorder="1" applyAlignment="1" applyProtection="1">
      <alignment horizontal="center" vertical="center" wrapText="1" readingOrder="1"/>
      <protection locked="0"/>
    </xf>
    <xf numFmtId="0" fontId="16" fillId="0" borderId="15" xfId="0" applyFont="1" applyFill="1" applyBorder="1" applyAlignment="1" applyProtection="1">
      <alignment horizontal="center" vertical="center" wrapText="1" readingOrder="1"/>
      <protection locked="0"/>
    </xf>
    <xf numFmtId="0" fontId="8" fillId="0" borderId="10" xfId="0" applyFont="1" applyBorder="1" applyAlignment="1" applyProtection="1">
      <alignment horizontal="left" readingOrder="1"/>
      <protection/>
    </xf>
    <xf numFmtId="0" fontId="6" fillId="0" borderId="10" xfId="0" applyFont="1" applyBorder="1" applyAlignment="1" applyProtection="1">
      <alignment horizontal="left"/>
      <protection/>
    </xf>
    <xf numFmtId="2" fontId="19" fillId="0" borderId="12" xfId="0" applyNumberFormat="1" applyFont="1" applyBorder="1" applyAlignment="1" applyProtection="1">
      <alignment horizontal="left" vertical="center"/>
      <protection/>
    </xf>
    <xf numFmtId="2" fontId="19" fillId="0" borderId="16" xfId="0" applyNumberFormat="1" applyFont="1" applyBorder="1" applyAlignment="1" applyProtection="1">
      <alignment horizontal="left" vertical="center"/>
      <protection/>
    </xf>
    <xf numFmtId="2" fontId="19" fillId="0" borderId="17" xfId="0" applyNumberFormat="1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center" wrapText="1"/>
      <protection/>
    </xf>
    <xf numFmtId="0" fontId="8" fillId="0" borderId="10" xfId="0" applyFont="1" applyBorder="1" applyAlignment="1" applyProtection="1">
      <alignment readingOrder="1"/>
      <protection/>
    </xf>
    <xf numFmtId="0" fontId="6" fillId="0" borderId="10" xfId="0" applyFont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2" fontId="14" fillId="0" borderId="12" xfId="0" applyNumberFormat="1" applyFont="1" applyBorder="1" applyAlignment="1" applyProtection="1">
      <alignment horizontal="center"/>
      <protection/>
    </xf>
    <xf numFmtId="2" fontId="14" fillId="0" borderId="17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Alignment="1" applyProtection="1">
      <alignment horizontal="center"/>
      <protection/>
    </xf>
    <xf numFmtId="49" fontId="13" fillId="0" borderId="0" xfId="0" applyNumberFormat="1" applyFont="1" applyAlignment="1" applyProtection="1">
      <alignment horizontal="left"/>
      <protection/>
    </xf>
    <xf numFmtId="49" fontId="9" fillId="0" borderId="12" xfId="0" applyNumberFormat="1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49" fontId="9" fillId="0" borderId="14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 wrapText="1" readingOrder="1"/>
      <protection/>
    </xf>
    <xf numFmtId="49" fontId="11" fillId="0" borderId="15" xfId="0" applyNumberFormat="1" applyFont="1" applyBorder="1" applyAlignment="1" applyProtection="1">
      <alignment horizontal="center" vertical="center" wrapText="1" readingOrder="1"/>
      <protection/>
    </xf>
    <xf numFmtId="0" fontId="16" fillId="0" borderId="14" xfId="0" applyFont="1" applyBorder="1" applyAlignment="1" applyProtection="1">
      <alignment horizontal="center" vertical="center" wrapText="1" readingOrder="1"/>
      <protection/>
    </xf>
    <xf numFmtId="0" fontId="16" fillId="0" borderId="15" xfId="0" applyFont="1" applyBorder="1" applyAlignment="1" applyProtection="1">
      <alignment horizontal="center" vertical="center" wrapText="1" readingOrder="1"/>
      <protection/>
    </xf>
    <xf numFmtId="0" fontId="16" fillId="0" borderId="12" xfId="0" applyFont="1" applyBorder="1" applyAlignment="1" applyProtection="1">
      <alignment horizontal="center" vertical="center" wrapText="1" readingOrder="1"/>
      <protection/>
    </xf>
    <xf numFmtId="0" fontId="16" fillId="0" borderId="17" xfId="0" applyFont="1" applyBorder="1" applyAlignment="1" applyProtection="1">
      <alignment horizontal="center" vertical="center" wrapText="1" readingOrder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86772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76200" cy="209550"/>
    <xdr:sp fLocksText="0">
      <xdr:nvSpPr>
        <xdr:cNvPr id="3" name="Text Box 1"/>
        <xdr:cNvSpPr txBox="1">
          <a:spLocks noChangeArrowheads="1"/>
        </xdr:cNvSpPr>
      </xdr:nvSpPr>
      <xdr:spPr>
        <a:xfrm>
          <a:off x="5810250" y="15335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8677275" y="16859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75" zoomScaleNormal="75" zoomScalePageLayoutView="0" workbookViewId="0" topLeftCell="A10">
      <selection activeCell="F23" sqref="F23"/>
    </sheetView>
  </sheetViews>
  <sheetFormatPr defaultColWidth="8.8515625" defaultRowHeight="15"/>
  <cols>
    <col min="1" max="1" width="5.00390625" style="4" customWidth="1"/>
    <col min="2" max="2" width="65.7109375" style="4" customWidth="1"/>
    <col min="3" max="3" width="15.28125" style="4" customWidth="1"/>
    <col min="4" max="4" width="11.57421875" style="4" customWidth="1"/>
    <col min="5" max="5" width="16.57421875" style="4" customWidth="1"/>
    <col min="6" max="6" width="16.00390625" style="4" customWidth="1"/>
    <col min="7" max="7" width="21.8515625" style="5" customWidth="1"/>
    <col min="8" max="16384" width="8.8515625" style="6" customWidth="1"/>
  </cols>
  <sheetData>
    <row r="1" spans="5:7" ht="15">
      <c r="E1" s="64" t="s">
        <v>44</v>
      </c>
      <c r="F1" s="64"/>
      <c r="G1" s="64"/>
    </row>
    <row r="2" spans="1:7" ht="30" customHeight="1">
      <c r="A2" s="65" t="s">
        <v>60</v>
      </c>
      <c r="B2" s="65"/>
      <c r="C2" s="65"/>
      <c r="D2" s="65"/>
      <c r="E2" s="65"/>
      <c r="F2" s="65"/>
      <c r="G2" s="65"/>
    </row>
    <row r="3" spans="2:6" ht="15.75">
      <c r="B3" s="54"/>
      <c r="C3" s="7"/>
      <c r="D3" s="7"/>
      <c r="E3" s="7"/>
      <c r="F3" s="7"/>
    </row>
    <row r="4" spans="2:6" ht="15">
      <c r="B4" s="8" t="s">
        <v>0</v>
      </c>
      <c r="C4" s="66" t="s">
        <v>38</v>
      </c>
      <c r="D4" s="67"/>
      <c r="E4" s="67"/>
      <c r="F4" s="40"/>
    </row>
    <row r="5" spans="2:6" ht="15">
      <c r="B5" s="8" t="s">
        <v>1</v>
      </c>
      <c r="C5" s="59">
        <v>8</v>
      </c>
      <c r="D5" s="60"/>
      <c r="E5" s="60"/>
      <c r="F5" s="41"/>
    </row>
    <row r="6" spans="2:6" ht="15">
      <c r="B6" s="9" t="s">
        <v>2</v>
      </c>
      <c r="C6" s="59">
        <v>5773.9</v>
      </c>
      <c r="D6" s="60"/>
      <c r="E6" s="60"/>
      <c r="F6" s="41"/>
    </row>
    <row r="7" spans="2:6" ht="27" customHeight="1">
      <c r="B7" s="45" t="s">
        <v>50</v>
      </c>
      <c r="C7" s="61">
        <v>29184</v>
      </c>
      <c r="D7" s="62"/>
      <c r="E7" s="63"/>
      <c r="F7" s="42"/>
    </row>
    <row r="8" ht="15">
      <c r="D8" s="55" t="s">
        <v>61</v>
      </c>
    </row>
    <row r="9" spans="1:7" ht="15">
      <c r="A9" s="74" t="s">
        <v>3</v>
      </c>
      <c r="B9" s="75"/>
      <c r="C9" s="75"/>
      <c r="D9" s="75"/>
      <c r="E9" s="76"/>
      <c r="F9" s="76"/>
      <c r="G9" s="76"/>
    </row>
    <row r="10" spans="1:7" ht="65.25" customHeight="1">
      <c r="A10" s="77" t="s">
        <v>4</v>
      </c>
      <c r="B10" s="79" t="s">
        <v>5</v>
      </c>
      <c r="C10" s="81" t="s">
        <v>33</v>
      </c>
      <c r="D10" s="83" t="s">
        <v>47</v>
      </c>
      <c r="E10" s="84"/>
      <c r="F10" s="81" t="s">
        <v>46</v>
      </c>
      <c r="G10" s="57" t="s">
        <v>58</v>
      </c>
    </row>
    <row r="11" spans="1:7" ht="45" customHeight="1">
      <c r="A11" s="78"/>
      <c r="B11" s="80"/>
      <c r="C11" s="82"/>
      <c r="D11" s="37" t="s">
        <v>6</v>
      </c>
      <c r="E11" s="43" t="s">
        <v>45</v>
      </c>
      <c r="F11" s="82"/>
      <c r="G11" s="58"/>
    </row>
    <row r="12" spans="1:7" ht="27" customHeight="1">
      <c r="A12" s="11" t="s">
        <v>7</v>
      </c>
      <c r="B12" s="12" t="s">
        <v>32</v>
      </c>
      <c r="C12" s="13">
        <f>D12*C6</f>
        <v>26790.895999999997</v>
      </c>
      <c r="D12" s="13">
        <v>4.64</v>
      </c>
      <c r="E12" s="14">
        <f>C12*12</f>
        <v>321490.752</v>
      </c>
      <c r="F12" s="14">
        <f>C12*12</f>
        <v>321490.752</v>
      </c>
      <c r="G12" s="38"/>
    </row>
    <row r="13" spans="1:7" ht="27" customHeight="1">
      <c r="A13" s="15" t="s">
        <v>8</v>
      </c>
      <c r="B13" s="16" t="s">
        <v>9</v>
      </c>
      <c r="C13" s="14"/>
      <c r="D13" s="14"/>
      <c r="E13" s="14"/>
      <c r="F13" s="14"/>
      <c r="G13" s="39"/>
    </row>
    <row r="14" spans="1:7" s="53" customFormat="1" ht="18.75">
      <c r="A14" s="17" t="s">
        <v>10</v>
      </c>
      <c r="B14" s="18" t="s">
        <v>11</v>
      </c>
      <c r="C14" s="14">
        <f>0.47*C6</f>
        <v>2713.7329999999997</v>
      </c>
      <c r="D14" s="14">
        <f>C14/C6</f>
        <v>0.47</v>
      </c>
      <c r="E14" s="14">
        <f>C14*12</f>
        <v>32564.795999999995</v>
      </c>
      <c r="F14" s="14">
        <f>C14*12</f>
        <v>32564.795999999995</v>
      </c>
      <c r="G14" s="52"/>
    </row>
    <row r="15" spans="1:7" s="53" customFormat="1" ht="19.5" customHeight="1">
      <c r="A15" s="17" t="s">
        <v>12</v>
      </c>
      <c r="B15" s="18" t="s">
        <v>34</v>
      </c>
      <c r="C15" s="14">
        <v>1350</v>
      </c>
      <c r="D15" s="14">
        <f>C15/C6</f>
        <v>0.23381076915083393</v>
      </c>
      <c r="E15" s="14">
        <f>C15*12</f>
        <v>16200</v>
      </c>
      <c r="F15" s="14">
        <f>C15*12</f>
        <v>16200</v>
      </c>
      <c r="G15" s="52"/>
    </row>
    <row r="16" spans="1:7" s="53" customFormat="1" ht="19.5" customHeight="1">
      <c r="A16" s="2" t="s">
        <v>13</v>
      </c>
      <c r="B16" s="1" t="s">
        <v>51</v>
      </c>
      <c r="C16" s="14">
        <f aca="true" t="shared" si="0" ref="C16:C30">E16/12</f>
        <v>1000</v>
      </c>
      <c r="D16" s="14">
        <f>C16/C6</f>
        <v>0.17319316233395107</v>
      </c>
      <c r="E16" s="3">
        <v>12000</v>
      </c>
      <c r="F16" s="14">
        <v>12000</v>
      </c>
      <c r="G16" s="52"/>
    </row>
    <row r="17" spans="1:7" s="53" customFormat="1" ht="18.75">
      <c r="A17" s="2" t="s">
        <v>14</v>
      </c>
      <c r="B17" s="1" t="s">
        <v>39</v>
      </c>
      <c r="C17" s="14">
        <f t="shared" si="0"/>
        <v>222.6</v>
      </c>
      <c r="D17" s="14">
        <f>C17/C6</f>
        <v>0.03855279793553751</v>
      </c>
      <c r="E17" s="3">
        <v>2671.2</v>
      </c>
      <c r="F17" s="14">
        <f>C17*12</f>
        <v>2671.2</v>
      </c>
      <c r="G17" s="52"/>
    </row>
    <row r="18" spans="1:7" s="53" customFormat="1" ht="18.75">
      <c r="A18" s="2" t="s">
        <v>15</v>
      </c>
      <c r="B18" s="1" t="s">
        <v>53</v>
      </c>
      <c r="C18" s="14">
        <f t="shared" si="0"/>
        <v>315</v>
      </c>
      <c r="D18" s="14">
        <f>C18/C6</f>
        <v>0.05455584613519458</v>
      </c>
      <c r="E18" s="3">
        <v>3780</v>
      </c>
      <c r="F18" s="14">
        <f>C18*12</f>
        <v>3780</v>
      </c>
      <c r="G18" s="52"/>
    </row>
    <row r="19" spans="1:7" ht="18.75">
      <c r="A19" s="2" t="s">
        <v>16</v>
      </c>
      <c r="B19" s="1" t="s">
        <v>40</v>
      </c>
      <c r="C19" s="14">
        <f t="shared" si="0"/>
        <v>8925</v>
      </c>
      <c r="D19" s="14">
        <f>C19/C6</f>
        <v>1.5457489738305132</v>
      </c>
      <c r="E19" s="3">
        <v>107100</v>
      </c>
      <c r="F19" s="14">
        <v>0</v>
      </c>
      <c r="G19" s="3">
        <v>107100</v>
      </c>
    </row>
    <row r="20" spans="1:7" ht="18.75">
      <c r="A20" s="2" t="s">
        <v>17</v>
      </c>
      <c r="B20" s="1" t="s">
        <v>59</v>
      </c>
      <c r="C20" s="14">
        <f t="shared" si="0"/>
        <v>1250</v>
      </c>
      <c r="D20" s="14">
        <f>C20/C6</f>
        <v>0.21649145291743882</v>
      </c>
      <c r="E20" s="3">
        <v>15000</v>
      </c>
      <c r="F20" s="14">
        <v>0</v>
      </c>
      <c r="G20" s="3">
        <v>15000</v>
      </c>
    </row>
    <row r="21" spans="1:7" ht="21" customHeight="1">
      <c r="A21" s="2" t="s">
        <v>63</v>
      </c>
      <c r="B21" s="1"/>
      <c r="C21" s="14">
        <f t="shared" si="0"/>
        <v>0</v>
      </c>
      <c r="D21" s="14">
        <f>C21/C6</f>
        <v>0</v>
      </c>
      <c r="E21" s="3">
        <v>0</v>
      </c>
      <c r="F21" s="14">
        <v>0</v>
      </c>
      <c r="G21" s="39"/>
    </row>
    <row r="22" spans="1:7" ht="18.75">
      <c r="A22" s="2" t="s">
        <v>18</v>
      </c>
      <c r="B22" s="1" t="s">
        <v>41</v>
      </c>
      <c r="C22" s="14">
        <f t="shared" si="0"/>
        <v>4166.666666666667</v>
      </c>
      <c r="D22" s="14">
        <f>C22/C6</f>
        <v>0.7216381763914629</v>
      </c>
      <c r="E22" s="3">
        <v>50000</v>
      </c>
      <c r="F22" s="14">
        <v>0</v>
      </c>
      <c r="G22" s="14">
        <v>50000</v>
      </c>
    </row>
    <row r="23" spans="1:7" s="51" customFormat="1" ht="19.5" customHeight="1">
      <c r="A23" s="48" t="s">
        <v>19</v>
      </c>
      <c r="B23" s="49" t="s">
        <v>52</v>
      </c>
      <c r="C23" s="47">
        <f t="shared" si="0"/>
        <v>1200</v>
      </c>
      <c r="D23" s="47">
        <f>C23/C6</f>
        <v>0.2078317948007413</v>
      </c>
      <c r="E23" s="50">
        <v>14400</v>
      </c>
      <c r="F23" s="47">
        <v>14400</v>
      </c>
      <c r="G23" s="47">
        <v>0</v>
      </c>
    </row>
    <row r="24" spans="1:7" ht="18.75">
      <c r="A24" s="2" t="s">
        <v>27</v>
      </c>
      <c r="B24" s="1" t="s">
        <v>64</v>
      </c>
      <c r="C24" s="14">
        <f t="shared" si="0"/>
        <v>5000</v>
      </c>
      <c r="D24" s="14">
        <f>C24/C6</f>
        <v>0.8659658116697553</v>
      </c>
      <c r="E24" s="3">
        <v>60000</v>
      </c>
      <c r="F24" s="14">
        <v>60000</v>
      </c>
      <c r="G24" s="14">
        <v>0</v>
      </c>
    </row>
    <row r="25" spans="1:7" ht="18.75">
      <c r="A25" s="2" t="s">
        <v>36</v>
      </c>
      <c r="B25" s="56" t="s">
        <v>65</v>
      </c>
      <c r="C25" s="14">
        <f t="shared" si="0"/>
        <v>750</v>
      </c>
      <c r="D25" s="14">
        <f>C25/C6</f>
        <v>0.1298948717504633</v>
      </c>
      <c r="E25" s="3">
        <v>9000</v>
      </c>
      <c r="F25" s="14">
        <v>9000</v>
      </c>
      <c r="G25" s="14"/>
    </row>
    <row r="26" spans="1:7" ht="18.75">
      <c r="A26" s="2" t="s">
        <v>43</v>
      </c>
      <c r="B26" s="46" t="s">
        <v>66</v>
      </c>
      <c r="C26" s="14">
        <f t="shared" si="0"/>
        <v>833.3333333333334</v>
      </c>
      <c r="D26" s="14">
        <f>C26/C6</f>
        <v>0.14432763527829257</v>
      </c>
      <c r="E26" s="3">
        <v>10000</v>
      </c>
      <c r="F26" s="14">
        <v>10000</v>
      </c>
      <c r="G26" s="14"/>
    </row>
    <row r="27" spans="1:7" ht="18.75">
      <c r="A27" s="2" t="s">
        <v>54</v>
      </c>
      <c r="B27" s="1"/>
      <c r="C27" s="14">
        <f t="shared" si="0"/>
        <v>0</v>
      </c>
      <c r="D27" s="14">
        <f>C27/C6</f>
        <v>0</v>
      </c>
      <c r="E27" s="3">
        <v>0</v>
      </c>
      <c r="F27" s="3">
        <v>0</v>
      </c>
      <c r="G27" s="39"/>
    </row>
    <row r="28" spans="1:7" ht="18.75">
      <c r="A28" s="2" t="s">
        <v>55</v>
      </c>
      <c r="B28" s="1"/>
      <c r="C28" s="14">
        <f>E28/12</f>
        <v>0</v>
      </c>
      <c r="D28" s="14">
        <f>C28/C6</f>
        <v>0</v>
      </c>
      <c r="E28" s="3">
        <v>0</v>
      </c>
      <c r="F28" s="3">
        <v>0</v>
      </c>
      <c r="G28" s="39"/>
    </row>
    <row r="29" spans="1:7" ht="18.75">
      <c r="A29" s="2" t="s">
        <v>56</v>
      </c>
      <c r="B29" s="1"/>
      <c r="C29" s="14">
        <f t="shared" si="0"/>
        <v>0</v>
      </c>
      <c r="D29" s="14">
        <f>C29/C6</f>
        <v>0</v>
      </c>
      <c r="E29" s="3">
        <v>0</v>
      </c>
      <c r="F29" s="3">
        <v>0</v>
      </c>
      <c r="G29" s="39"/>
    </row>
    <row r="30" spans="1:7" ht="18.75">
      <c r="A30" s="2" t="s">
        <v>57</v>
      </c>
      <c r="B30" s="1"/>
      <c r="C30" s="14">
        <f t="shared" si="0"/>
        <v>0</v>
      </c>
      <c r="D30" s="14">
        <f>C30/C6</f>
        <v>0</v>
      </c>
      <c r="E30" s="3">
        <v>0</v>
      </c>
      <c r="F30" s="3">
        <v>0</v>
      </c>
      <c r="G30" s="39"/>
    </row>
    <row r="31" spans="1:7" ht="18.75">
      <c r="A31" s="17"/>
      <c r="B31" s="18" t="s">
        <v>20</v>
      </c>
      <c r="C31" s="13">
        <f>C24+C23+C22+C21+C20+C19+C18+C17+C16+C15+C14+C25+C26+C27+C29+C30</f>
        <v>27726.333</v>
      </c>
      <c r="D31" s="13">
        <f>D24+D23+D22+D21+D20+D19+D18+D17+D16+D15+D14+D25+D26+D27+D29+D30</f>
        <v>4.802011292194184</v>
      </c>
      <c r="E31" s="13">
        <f>E24+E23+E22+E21+E20+E19+E18+E17+E16+E15+E14+E25+E26+E27+E29+E30</f>
        <v>332715.996</v>
      </c>
      <c r="F31" s="13">
        <f>F24+F23+F22+F21+F20+F19+F18+F17+F16+F15+F14+F25+F26+F27+F28+F29+F30</f>
        <v>160615.99599999998</v>
      </c>
      <c r="G31" s="13">
        <f>G24+G23+G22+G21+G20+G19+G18+G17+G16+G15+G14+G25+G26+G27+G29+G30</f>
        <v>172100</v>
      </c>
    </row>
    <row r="32" spans="1:7" ht="18.75">
      <c r="A32" s="2"/>
      <c r="B32" s="1" t="s">
        <v>48</v>
      </c>
      <c r="C32" s="14"/>
      <c r="D32" s="14">
        <f>D30+D29+D28+D27+D26+D25+D24+D23+D21+D20+D19+D18+D17+D16+D15+D14+D22</f>
        <v>4.802011292194184</v>
      </c>
      <c r="E32" s="3"/>
      <c r="F32" s="3">
        <f>(F30+F29+F27+F26+F25+F24+F23+F22+F21+F20+F19+F18+F17+F16+F15+F14)/12/C6</f>
        <v>2.3181326890547695</v>
      </c>
      <c r="G32" s="3">
        <f>(G30+G29+G27+G26+G25+G24+G23+G22+G21+G20+G19+G18+G17+G16+G15+G14)/12/C6</f>
        <v>2.4838786031394147</v>
      </c>
    </row>
    <row r="33" spans="1:7" ht="37.5">
      <c r="A33" s="10" t="s">
        <v>21</v>
      </c>
      <c r="B33" s="19" t="s">
        <v>37</v>
      </c>
      <c r="C33" s="13">
        <f>D33*C6</f>
        <v>7737.026</v>
      </c>
      <c r="D33" s="20">
        <f>ROUND((D32+D12)/84.5*12,2)</f>
        <v>1.34</v>
      </c>
      <c r="E33" s="13">
        <f>D33*12*C6</f>
        <v>92844.312</v>
      </c>
      <c r="F33" s="20">
        <f>ROUND((F31+F12)/C6/12/84.5*12,2)</f>
        <v>0.99</v>
      </c>
      <c r="G33" s="20">
        <f>ROUND((G32+G12)/84.5*12,2)</f>
        <v>0.35</v>
      </c>
    </row>
    <row r="34" spans="1:7" ht="37.5">
      <c r="A34" s="21" t="s">
        <v>22</v>
      </c>
      <c r="B34" s="22" t="s">
        <v>23</v>
      </c>
      <c r="C34" s="13">
        <f>ROUND((C31+C12)/84.5*3.5,2)</f>
        <v>2258.11</v>
      </c>
      <c r="D34" s="13">
        <f>C34/C6</f>
        <v>0.3910892117979183</v>
      </c>
      <c r="E34" s="13">
        <f>ROUND((E31+E12)/84.5*3.5,2)</f>
        <v>27097.32</v>
      </c>
      <c r="F34" s="13">
        <f>ROUND(((F31+F12)/12/C6)/84.5*3.5,2)</f>
        <v>0.29</v>
      </c>
      <c r="G34" s="13">
        <f>ROUND(((G31+G12)/12/C6)/84.5*3.5,2)</f>
        <v>0.1</v>
      </c>
    </row>
    <row r="35" spans="1:7" ht="56.25">
      <c r="A35" s="21" t="s">
        <v>24</v>
      </c>
      <c r="B35" s="22" t="s">
        <v>25</v>
      </c>
      <c r="C35" s="23">
        <v>0</v>
      </c>
      <c r="D35" s="14">
        <f>C35/C6</f>
        <v>0</v>
      </c>
      <c r="E35" s="23">
        <f>C35*12</f>
        <v>0</v>
      </c>
      <c r="F35" s="23"/>
      <c r="G35" s="36"/>
    </row>
    <row r="36" spans="1:7" ht="18.75">
      <c r="A36" s="17"/>
      <c r="B36" s="22" t="s">
        <v>26</v>
      </c>
      <c r="C36" s="13"/>
      <c r="D36" s="13">
        <f>D34+D33+D31+D12+D35</f>
        <v>11.173100503992103</v>
      </c>
      <c r="E36" s="13"/>
      <c r="F36" s="13">
        <f>(F31+F12)/12/C6+F33+F34</f>
        <v>8.238132689054769</v>
      </c>
      <c r="G36" s="13">
        <f>(G31+G12)/12/C6+G33+G34</f>
        <v>2.933878603139415</v>
      </c>
    </row>
    <row r="37" spans="1:7" ht="18.75">
      <c r="A37" s="17"/>
      <c r="B37" s="68" t="s">
        <v>35</v>
      </c>
      <c r="C37" s="69"/>
      <c r="D37" s="70">
        <f>D36-(C7/12/C6+(D39)/C6)</f>
        <v>10.454695266630875</v>
      </c>
      <c r="E37" s="71"/>
      <c r="F37" s="13">
        <f>F36-(C7+D39*12)/12/C6</f>
        <v>7.51972745169354</v>
      </c>
      <c r="G37" s="13"/>
    </row>
    <row r="38" spans="1:6" ht="15">
      <c r="A38" s="24"/>
      <c r="B38" s="24"/>
      <c r="C38" s="25"/>
      <c r="D38" s="25"/>
      <c r="E38" s="25"/>
      <c r="F38" s="25"/>
    </row>
    <row r="39" spans="1:4" ht="20.25">
      <c r="A39" s="24"/>
      <c r="B39" s="72" t="s">
        <v>49</v>
      </c>
      <c r="C39" s="72"/>
      <c r="D39" s="26">
        <f>C41/100*88</f>
        <v>1716</v>
      </c>
    </row>
    <row r="40" spans="1:6" ht="15">
      <c r="A40" s="24"/>
      <c r="B40" s="24"/>
      <c r="C40" s="25"/>
      <c r="D40" s="25"/>
      <c r="E40" s="25"/>
      <c r="F40" s="25"/>
    </row>
    <row r="41" spans="1:7" ht="18">
      <c r="A41" s="27"/>
      <c r="B41" s="28" t="s">
        <v>28</v>
      </c>
      <c r="C41" s="29">
        <f>SUM(C42:C48)</f>
        <v>1950</v>
      </c>
      <c r="D41" s="30"/>
      <c r="E41" s="30"/>
      <c r="F41" s="30"/>
      <c r="G41" s="31"/>
    </row>
    <row r="42" spans="1:7" ht="18">
      <c r="A42" s="27"/>
      <c r="B42" s="32"/>
      <c r="C42" s="33"/>
      <c r="D42" s="30"/>
      <c r="E42" s="30"/>
      <c r="F42" s="30"/>
      <c r="G42" s="31"/>
    </row>
    <row r="43" spans="1:7" ht="18">
      <c r="A43" s="27"/>
      <c r="B43" s="32"/>
      <c r="C43" s="33"/>
      <c r="D43" s="30"/>
      <c r="E43" s="30"/>
      <c r="F43" s="30"/>
      <c r="G43" s="31"/>
    </row>
    <row r="44" spans="1:7" ht="18">
      <c r="A44" s="27"/>
      <c r="B44" s="44" t="s">
        <v>29</v>
      </c>
      <c r="C44" s="33"/>
      <c r="D44" s="30"/>
      <c r="E44" s="30"/>
      <c r="F44" s="30"/>
      <c r="G44" s="31"/>
    </row>
    <row r="45" spans="1:7" ht="18">
      <c r="A45" s="27"/>
      <c r="B45" s="32" t="s">
        <v>30</v>
      </c>
      <c r="C45" s="33">
        <v>600</v>
      </c>
      <c r="D45" s="30"/>
      <c r="E45" s="30"/>
      <c r="F45" s="30"/>
      <c r="G45" s="31"/>
    </row>
    <row r="46" spans="1:7" ht="18">
      <c r="A46" s="27"/>
      <c r="B46" s="32" t="s">
        <v>31</v>
      </c>
      <c r="C46" s="33">
        <v>350</v>
      </c>
      <c r="D46" s="30"/>
      <c r="E46" s="30"/>
      <c r="F46" s="30"/>
      <c r="G46" s="31"/>
    </row>
    <row r="47" spans="1:7" ht="18">
      <c r="A47" s="27"/>
      <c r="B47" s="32" t="s">
        <v>62</v>
      </c>
      <c r="C47" s="33">
        <v>1000</v>
      </c>
      <c r="D47" s="30"/>
      <c r="E47" s="30"/>
      <c r="F47" s="30"/>
      <c r="G47" s="31"/>
    </row>
    <row r="48" spans="1:7" ht="18">
      <c r="A48" s="27"/>
      <c r="B48" s="32"/>
      <c r="C48" s="33"/>
      <c r="D48" s="30"/>
      <c r="E48" s="30"/>
      <c r="F48" s="30"/>
      <c r="G48" s="31"/>
    </row>
    <row r="49" spans="1:7" ht="93.75" customHeight="1">
      <c r="A49" s="73" t="s">
        <v>42</v>
      </c>
      <c r="B49" s="73"/>
      <c r="C49" s="73"/>
      <c r="D49" s="73"/>
      <c r="E49" s="30"/>
      <c r="F49" s="30"/>
      <c r="G49" s="31"/>
    </row>
    <row r="50" spans="1:6" ht="15">
      <c r="A50" s="24"/>
      <c r="B50" s="24"/>
      <c r="C50" s="25"/>
      <c r="D50" s="25"/>
      <c r="E50" s="25"/>
      <c r="F50" s="25"/>
    </row>
    <row r="51" spans="1:6" ht="15">
      <c r="A51" s="34"/>
      <c r="B51" s="34"/>
      <c r="C51" s="35"/>
      <c r="D51" s="35"/>
      <c r="E51" s="35"/>
      <c r="F51" s="35"/>
    </row>
    <row r="52" spans="1:6" ht="15">
      <c r="A52" s="34"/>
      <c r="B52" s="34"/>
      <c r="C52" s="35"/>
      <c r="D52" s="35"/>
      <c r="E52" s="35"/>
      <c r="F52" s="35"/>
    </row>
    <row r="53" spans="1:6" ht="15">
      <c r="A53" s="34"/>
      <c r="B53" s="34"/>
      <c r="C53" s="35"/>
      <c r="D53" s="35"/>
      <c r="E53" s="35"/>
      <c r="F53" s="35"/>
    </row>
    <row r="54" spans="1:6" ht="15">
      <c r="A54" s="34"/>
      <c r="B54" s="34"/>
      <c r="C54" s="35"/>
      <c r="D54" s="35"/>
      <c r="E54" s="35"/>
      <c r="F54" s="35"/>
    </row>
    <row r="55" spans="1:6" ht="15">
      <c r="A55" s="34"/>
      <c r="B55" s="34"/>
      <c r="C55" s="35"/>
      <c r="D55" s="35"/>
      <c r="E55" s="35"/>
      <c r="F55" s="35"/>
    </row>
    <row r="56" spans="1:6" ht="15">
      <c r="A56" s="34"/>
      <c r="B56" s="34"/>
      <c r="C56" s="35"/>
      <c r="D56" s="35"/>
      <c r="E56" s="35"/>
      <c r="F56" s="35"/>
    </row>
    <row r="57" spans="1:6" ht="15">
      <c r="A57" s="34"/>
      <c r="B57" s="34"/>
      <c r="C57" s="35"/>
      <c r="D57" s="35"/>
      <c r="E57" s="35"/>
      <c r="F57" s="35"/>
    </row>
    <row r="58" spans="1:6" ht="15">
      <c r="A58" s="34"/>
      <c r="B58" s="34"/>
      <c r="C58" s="35"/>
      <c r="D58" s="35"/>
      <c r="E58" s="35"/>
      <c r="F58" s="35"/>
    </row>
    <row r="59" spans="1:6" ht="15">
      <c r="A59" s="34"/>
      <c r="B59" s="34"/>
      <c r="C59" s="35"/>
      <c r="D59" s="35"/>
      <c r="E59" s="35"/>
      <c r="F59" s="35"/>
    </row>
    <row r="60" spans="1:6" ht="15">
      <c r="A60" s="34"/>
      <c r="B60" s="34"/>
      <c r="C60" s="35"/>
      <c r="D60" s="35"/>
      <c r="E60" s="35"/>
      <c r="F60" s="35"/>
    </row>
    <row r="61" spans="1:6" ht="15">
      <c r="A61" s="34"/>
      <c r="B61" s="34"/>
      <c r="C61" s="35"/>
      <c r="D61" s="35"/>
      <c r="E61" s="35"/>
      <c r="F61" s="35"/>
    </row>
    <row r="62" spans="3:6" ht="15">
      <c r="C62" s="35"/>
      <c r="D62" s="35"/>
      <c r="E62" s="35"/>
      <c r="F62" s="35"/>
    </row>
    <row r="63" spans="3:6" ht="15">
      <c r="C63" s="35"/>
      <c r="D63" s="35"/>
      <c r="E63" s="35"/>
      <c r="F63" s="35"/>
    </row>
    <row r="64" spans="3:6" ht="15">
      <c r="C64" s="35"/>
      <c r="D64" s="35"/>
      <c r="E64" s="35"/>
      <c r="F64" s="35"/>
    </row>
    <row r="65" spans="3:6" ht="15">
      <c r="C65" s="35"/>
      <c r="D65" s="35"/>
      <c r="E65" s="35"/>
      <c r="F65" s="35"/>
    </row>
    <row r="66" spans="3:6" ht="15">
      <c r="C66" s="35"/>
      <c r="D66" s="35"/>
      <c r="E66" s="35"/>
      <c r="F66" s="35"/>
    </row>
    <row r="67" spans="3:6" ht="15">
      <c r="C67" s="35"/>
      <c r="D67" s="35"/>
      <c r="E67" s="35"/>
      <c r="F67" s="35"/>
    </row>
    <row r="68" spans="3:6" ht="15">
      <c r="C68" s="35"/>
      <c r="D68" s="35"/>
      <c r="E68" s="35"/>
      <c r="F68" s="35"/>
    </row>
    <row r="69" spans="3:6" ht="15">
      <c r="C69" s="35"/>
      <c r="D69" s="35"/>
      <c r="E69" s="35"/>
      <c r="F69" s="35"/>
    </row>
    <row r="70" spans="3:6" ht="15">
      <c r="C70" s="35"/>
      <c r="D70" s="35"/>
      <c r="E70" s="35"/>
      <c r="F70" s="35"/>
    </row>
    <row r="71" spans="3:6" ht="15">
      <c r="C71" s="35"/>
      <c r="D71" s="35"/>
      <c r="E71" s="35"/>
      <c r="F71" s="35"/>
    </row>
    <row r="72" spans="3:6" ht="15">
      <c r="C72" s="35"/>
      <c r="D72" s="35"/>
      <c r="E72" s="35"/>
      <c r="F72" s="35"/>
    </row>
    <row r="73" spans="3:6" ht="15">
      <c r="C73" s="35"/>
      <c r="D73" s="35"/>
      <c r="E73" s="35"/>
      <c r="F73" s="35"/>
    </row>
    <row r="74" spans="3:6" ht="15">
      <c r="C74" s="35"/>
      <c r="D74" s="35"/>
      <c r="E74" s="35"/>
      <c r="F74" s="35"/>
    </row>
    <row r="75" spans="3:6" ht="15">
      <c r="C75" s="35"/>
      <c r="D75" s="35"/>
      <c r="E75" s="35"/>
      <c r="F75" s="35"/>
    </row>
    <row r="76" spans="3:6" ht="15">
      <c r="C76" s="35"/>
      <c r="D76" s="35"/>
      <c r="E76" s="35"/>
      <c r="F76" s="35"/>
    </row>
    <row r="77" spans="3:6" ht="15">
      <c r="C77" s="35"/>
      <c r="D77" s="35"/>
      <c r="E77" s="35"/>
      <c r="F77" s="35"/>
    </row>
    <row r="78" spans="3:6" ht="15">
      <c r="C78" s="35"/>
      <c r="D78" s="35"/>
      <c r="E78" s="35"/>
      <c r="F78" s="35"/>
    </row>
    <row r="79" spans="3:6" ht="15">
      <c r="C79" s="35"/>
      <c r="D79" s="35"/>
      <c r="E79" s="35"/>
      <c r="F79" s="35"/>
    </row>
    <row r="80" spans="3:6" ht="15">
      <c r="C80" s="35"/>
      <c r="D80" s="35"/>
      <c r="E80" s="35"/>
      <c r="F80" s="35"/>
    </row>
    <row r="81" spans="3:6" ht="15">
      <c r="C81" s="35"/>
      <c r="D81" s="35"/>
      <c r="E81" s="35"/>
      <c r="F81" s="35"/>
    </row>
    <row r="82" spans="3:6" ht="15">
      <c r="C82" s="35"/>
      <c r="D82" s="35"/>
      <c r="E82" s="35"/>
      <c r="F82" s="35"/>
    </row>
    <row r="83" spans="3:6" ht="15">
      <c r="C83" s="35"/>
      <c r="D83" s="35"/>
      <c r="E83" s="35"/>
      <c r="F83" s="35"/>
    </row>
    <row r="84" spans="3:6" ht="15">
      <c r="C84" s="35"/>
      <c r="D84" s="35"/>
      <c r="E84" s="35"/>
      <c r="F84" s="35"/>
    </row>
    <row r="85" spans="3:6" ht="15">
      <c r="C85" s="35"/>
      <c r="D85" s="35"/>
      <c r="E85" s="35"/>
      <c r="F85" s="35"/>
    </row>
    <row r="86" spans="3:6" ht="15">
      <c r="C86" s="35"/>
      <c r="D86" s="35"/>
      <c r="E86" s="35"/>
      <c r="F86" s="35"/>
    </row>
    <row r="87" spans="3:6" ht="15">
      <c r="C87" s="35"/>
      <c r="D87" s="35"/>
      <c r="E87" s="35"/>
      <c r="F87" s="35"/>
    </row>
    <row r="88" spans="3:6" ht="15">
      <c r="C88" s="35"/>
      <c r="D88" s="35"/>
      <c r="E88" s="35"/>
      <c r="F88" s="35"/>
    </row>
    <row r="89" spans="3:6" ht="15">
      <c r="C89" s="35"/>
      <c r="D89" s="35"/>
      <c r="E89" s="35"/>
      <c r="F89" s="35"/>
    </row>
    <row r="90" spans="3:6" ht="15">
      <c r="C90" s="35"/>
      <c r="D90" s="35"/>
      <c r="E90" s="35"/>
      <c r="F90" s="35"/>
    </row>
    <row r="91" spans="3:6" ht="15">
      <c r="C91" s="35"/>
      <c r="D91" s="35"/>
      <c r="E91" s="35"/>
      <c r="F91" s="35"/>
    </row>
    <row r="92" spans="3:6" ht="15">
      <c r="C92" s="35"/>
      <c r="D92" s="35"/>
      <c r="E92" s="35"/>
      <c r="F92" s="35"/>
    </row>
    <row r="93" spans="3:6" ht="15">
      <c r="C93" s="35"/>
      <c r="D93" s="35"/>
      <c r="E93" s="35"/>
      <c r="F93" s="35"/>
    </row>
    <row r="94" spans="3:6" ht="15">
      <c r="C94" s="35"/>
      <c r="D94" s="35"/>
      <c r="E94" s="35"/>
      <c r="F94" s="35"/>
    </row>
    <row r="95" spans="3:6" ht="15">
      <c r="C95" s="35"/>
      <c r="D95" s="35"/>
      <c r="E95" s="35"/>
      <c r="F95" s="35"/>
    </row>
    <row r="96" spans="3:6" ht="15">
      <c r="C96" s="35"/>
      <c r="D96" s="35"/>
      <c r="E96" s="35"/>
      <c r="F96" s="35"/>
    </row>
    <row r="97" spans="3:6" ht="15">
      <c r="C97" s="35"/>
      <c r="D97" s="35"/>
      <c r="E97" s="35"/>
      <c r="F97" s="35"/>
    </row>
  </sheetData>
  <sheetProtection/>
  <mergeCells count="17">
    <mergeCell ref="B37:C37"/>
    <mergeCell ref="D37:E37"/>
    <mergeCell ref="B39:C39"/>
    <mergeCell ref="A49:D49"/>
    <mergeCell ref="A9:G9"/>
    <mergeCell ref="A10:A11"/>
    <mergeCell ref="B10:B11"/>
    <mergeCell ref="C10:C11"/>
    <mergeCell ref="D10:E10"/>
    <mergeCell ref="F10:F11"/>
    <mergeCell ref="G10:G11"/>
    <mergeCell ref="C6:E6"/>
    <mergeCell ref="C7:E7"/>
    <mergeCell ref="E1:G1"/>
    <mergeCell ref="A2:G2"/>
    <mergeCell ref="C4:E4"/>
    <mergeCell ref="C5:E5"/>
  </mergeCells>
  <printOptions/>
  <pageMargins left="0.7" right="0.7" top="0.75" bottom="0.75" header="0.3" footer="0.3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2015-12-23T06:48:59Z</cp:lastPrinted>
  <dcterms:created xsi:type="dcterms:W3CDTF">2006-09-28T05:33:49Z</dcterms:created>
  <dcterms:modified xsi:type="dcterms:W3CDTF">2018-03-06T03:06:54Z</dcterms:modified>
  <cp:category/>
  <cp:version/>
  <cp:contentType/>
  <cp:contentStatus/>
</cp:coreProperties>
</file>