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<sst xmlns="http://schemas.openxmlformats.org/spreadsheetml/2006/main" count="74" uniqueCount="74">
  <si>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</si>
  <si>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</si>
  <si>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</si>
  <si>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</si>
  <si>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</si>
  <si>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</si>
  <si>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</si>
  <si>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</si>
  <si>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</si>
  <si>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</si>
  <si>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</si>
  <si>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</si>
  <si>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</si>
  <si>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</si>
  <si>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</si>
  <si>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</si>
  <si>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</si>
  <si>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</si>
  <si>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</si>
  <si>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</si>
  <si>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</si>
  <si>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</si>
  <si>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</si>
  <si>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</si>
  <si>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</si>
  <si>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</si>
  <si>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</si>
  <si>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</si>
  <si>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</si>
  <si>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</si>
  <si>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</si>
  <si>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</si>
  <si>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</si>
  <si>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</si>
  <si>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</si>
  <si>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</si>
  <si>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</si>
  <si>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</si>
  <si>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</si>
  <si>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</si>
  <si>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</si>
  <si>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</si>
  <si>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</si>
  <si>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</si>
  <si>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</si>
  <si>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</si>
  <si>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</si>
  <si>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</si>
  <si>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</si>
  <si>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</si>
  <si>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</si>
  <si>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</si>
  <si>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</si>
  <si>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</si>
  <si>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</si>
  <si>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Теплоизоляция трубопровода</t>
  </si>
  <si>
    <t>2.16</t>
  </si>
  <si>
    <t>2.17</t>
  </si>
  <si>
    <t>2.18</t>
  </si>
  <si>
    <t>2.19</t>
  </si>
  <si>
    <t>План работ и услуг по содержанию и ремонту общего имущества МКД на 2018 год по адресу:                                         В.Кащеевой, 11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</si>
  <si>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</si>
  <si>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</si>
  <si>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</si>
  <si>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пластиковых окон в подъезде №2</t>
  </si>
  <si>
    <t>Замена загрузочных клапанов мусоросб. 2 шт.</t>
  </si>
  <si>
    <t>Установка энергосберегающего освещения в подъездах</t>
  </si>
  <si>
    <t>Замена опорной арматуры (кран шар.,вентель,задвижка)</t>
  </si>
  <si>
    <t>Поверка ОДПУ (ОТ, ГВС)</t>
  </si>
  <si>
    <t>Внести изменения в тех. документацию</t>
  </si>
  <si>
    <t>Замена труб х/в и отоп.системы в подвале</t>
  </si>
  <si>
    <t>Ремонт межпанельных швов 20 м/п (по заявкам)</t>
  </si>
  <si>
    <t>Ремонт кровли 30 кв.м. (по заявкам)</t>
  </si>
  <si>
    <t>Дезинсекция мусоростволов, мусорокамер 1промывка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</si>
</sst>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5" zoomScaleNormal="75" zoomScalePageLayoutView="0" workbookViewId="0" topLeftCell="A1">
      <selection activeCell="F39" sqref="F39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16384" width="8.8515625" style="6" customWidth="1"/>
  </cols>
  <sheetData>
    <row r="1" spans="5:7" ht="15">
      <c r="E1" s="64" t="s">
        <v>41</v>
      </c>
      <c r="F1" s="64"/>
      <c r="G1" s="64"/>
    </row>
    <row r="2" spans="1:7" ht="30" customHeight="1">
      <c r="A2" s="65" t="s">
        <v>60</v>
      </c>
      <c r="B2" s="65"/>
      <c r="C2" s="65"/>
      <c r="D2" s="65"/>
      <c r="E2" s="65"/>
      <c r="F2" s="65"/>
      <c r="G2" s="6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6" t="s">
        <v>51</v>
      </c>
      <c r="D4" s="67"/>
      <c r="E4" s="67"/>
      <c r="F4" s="43"/>
    </row>
    <row r="5" spans="2:6" ht="15">
      <c r="B5" s="9" t="s">
        <v>1</v>
      </c>
      <c r="C5" s="68">
        <v>2</v>
      </c>
      <c r="D5" s="69"/>
      <c r="E5" s="69"/>
      <c r="F5" s="44"/>
    </row>
    <row r="6" spans="2:6" ht="15">
      <c r="B6" s="10" t="s">
        <v>2</v>
      </c>
      <c r="C6" s="68">
        <v>3724.23</v>
      </c>
      <c r="D6" s="69"/>
      <c r="E6" s="69"/>
      <c r="F6" s="44"/>
    </row>
    <row r="7" spans="2:6" ht="18.75" customHeight="1">
      <c r="B7" s="40" t="s">
        <v>48</v>
      </c>
      <c r="C7" s="70">
        <v>-13054</v>
      </c>
      <c r="D7" s="71"/>
      <c r="E7" s="72"/>
      <c r="F7" s="45"/>
    </row>
    <row r="8" spans="2:4" ht="15">
      <c r="B8" s="60"/>
      <c r="D8" s="39">
        <v>10.38</v>
      </c>
    </row>
    <row r="9" spans="1:7" ht="15">
      <c r="A9" s="78" t="s">
        <v>3</v>
      </c>
      <c r="B9" s="79"/>
      <c r="C9" s="79"/>
      <c r="D9" s="79"/>
      <c r="E9" s="80"/>
      <c r="F9" s="80"/>
      <c r="G9" s="80"/>
    </row>
    <row r="10" spans="1:7" ht="65.25" customHeight="1">
      <c r="A10" s="81" t="s">
        <v>4</v>
      </c>
      <c r="B10" s="83" t="s">
        <v>5</v>
      </c>
      <c r="C10" s="85" t="s">
        <v>32</v>
      </c>
      <c r="D10" s="87" t="s">
        <v>44</v>
      </c>
      <c r="E10" s="88"/>
      <c r="F10" s="85" t="s">
        <v>43</v>
      </c>
      <c r="G10" s="62" t="s">
        <v>53</v>
      </c>
    </row>
    <row r="11" spans="1:7" ht="45" customHeight="1">
      <c r="A11" s="82"/>
      <c r="B11" s="84"/>
      <c r="C11" s="86"/>
      <c r="D11" s="38" t="s">
        <v>6</v>
      </c>
      <c r="E11" s="46" t="s">
        <v>42</v>
      </c>
      <c r="F11" s="86"/>
      <c r="G11" s="63"/>
    </row>
    <row r="12" spans="1:7" ht="27" customHeight="1">
      <c r="A12" s="12" t="s">
        <v>7</v>
      </c>
      <c r="B12" s="13" t="s">
        <v>31</v>
      </c>
      <c r="C12" s="14">
        <f>D12*C6</f>
        <v>17280.4272</v>
      </c>
      <c r="D12" s="14">
        <v>4.64</v>
      </c>
      <c r="E12" s="15">
        <f>C12*12</f>
        <v>207365.12639999998</v>
      </c>
      <c r="F12" s="15">
        <f>C12*12</f>
        <v>207365.12639999998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1750.3881</v>
      </c>
      <c r="D14" s="15">
        <v>0.47</v>
      </c>
      <c r="E14" s="15">
        <f>C14*12</f>
        <v>21004.657199999998</v>
      </c>
      <c r="F14" s="15">
        <f>C14*12</f>
        <v>21004.657199999998</v>
      </c>
      <c r="G14" s="3"/>
    </row>
    <row r="15" spans="1:7" ht="19.5" customHeight="1">
      <c r="A15" s="18" t="s">
        <v>12</v>
      </c>
      <c r="B15" s="19" t="s">
        <v>33</v>
      </c>
      <c r="C15" s="15">
        <v>1350</v>
      </c>
      <c r="D15" s="15">
        <f>C15/C6</f>
        <v>0.3624910384159947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7" t="s">
        <v>61</v>
      </c>
      <c r="C16" s="15">
        <f aca="true" t="shared" si="0" ref="C16:C32">E16/12</f>
        <v>55.5</v>
      </c>
      <c r="D16" s="15">
        <f>C16/C6</f>
        <v>0.014902409357102004</v>
      </c>
      <c r="E16" s="3">
        <v>666</v>
      </c>
      <c r="F16" s="15">
        <v>666</v>
      </c>
      <c r="G16" s="3"/>
    </row>
    <row r="17" spans="1:7" ht="18.75">
      <c r="A17" s="2" t="s">
        <v>14</v>
      </c>
      <c r="B17" s="1" t="s">
        <v>38</v>
      </c>
      <c r="C17" s="15">
        <f t="shared" si="0"/>
        <v>89.10000000000001</v>
      </c>
      <c r="D17" s="15">
        <f>C17/C6</f>
        <v>0.023924408535455653</v>
      </c>
      <c r="E17" s="15">
        <v>1069.2</v>
      </c>
      <c r="F17" s="15">
        <v>1069.2</v>
      </c>
      <c r="G17" s="3"/>
    </row>
    <row r="18" spans="1:7" ht="37.5">
      <c r="A18" s="2" t="s">
        <v>46</v>
      </c>
      <c r="B18" s="1" t="s">
        <v>73</v>
      </c>
      <c r="C18" s="15">
        <f t="shared" si="0"/>
        <v>1000</v>
      </c>
      <c r="D18" s="15">
        <f>C18/C6</f>
        <v>0.2685118803081442</v>
      </c>
      <c r="E18" s="15">
        <v>12000</v>
      </c>
      <c r="F18" s="15">
        <v>12000</v>
      </c>
      <c r="G18" s="3"/>
    </row>
    <row r="19" spans="1:7" ht="18.75">
      <c r="A19" s="2" t="s">
        <v>15</v>
      </c>
      <c r="B19" s="1" t="s">
        <v>63</v>
      </c>
      <c r="C19" s="15">
        <f t="shared" si="0"/>
        <v>30000</v>
      </c>
      <c r="D19" s="15">
        <f>C19/C6</f>
        <v>8.055356409244327</v>
      </c>
      <c r="E19" s="3">
        <v>360000</v>
      </c>
      <c r="F19" s="15">
        <v>0</v>
      </c>
      <c r="G19" s="3">
        <v>360000</v>
      </c>
    </row>
    <row r="20" spans="1:7" s="55" customFormat="1" ht="18.75">
      <c r="A20" s="2" t="s">
        <v>16</v>
      </c>
      <c r="B20" s="1" t="s">
        <v>62</v>
      </c>
      <c r="C20" s="15">
        <f t="shared" si="0"/>
        <v>3600</v>
      </c>
      <c r="D20" s="15">
        <f>C20/C6</f>
        <v>0.9666427691093192</v>
      </c>
      <c r="E20" s="3">
        <v>43200</v>
      </c>
      <c r="F20" s="15">
        <v>0</v>
      </c>
      <c r="G20" s="3">
        <v>43200</v>
      </c>
    </row>
    <row r="21" spans="1:7" ht="18.75">
      <c r="A21" s="2" t="s">
        <v>17</v>
      </c>
      <c r="B21" s="1" t="s">
        <v>50</v>
      </c>
      <c r="C21" s="15">
        <f t="shared" si="0"/>
        <v>416.6666666666667</v>
      </c>
      <c r="D21" s="15">
        <f>C21/C6</f>
        <v>0.11187995012839344</v>
      </c>
      <c r="E21" s="3">
        <v>5000</v>
      </c>
      <c r="F21" s="57">
        <v>5000</v>
      </c>
      <c r="G21" s="3"/>
    </row>
    <row r="22" spans="1:7" s="55" customFormat="1" ht="21" customHeight="1">
      <c r="A22" s="2" t="s">
        <v>18</v>
      </c>
      <c r="B22" s="1" t="s">
        <v>64</v>
      </c>
      <c r="C22" s="15">
        <f t="shared" si="0"/>
        <v>4166.666666666667</v>
      </c>
      <c r="D22" s="15">
        <f>C22/C6</f>
        <v>1.1187995012839345</v>
      </c>
      <c r="E22" s="3">
        <v>50000</v>
      </c>
      <c r="F22" s="15">
        <v>50000</v>
      </c>
      <c r="G22" s="3"/>
    </row>
    <row r="23" spans="1:7" s="52" customFormat="1" ht="20.25" customHeight="1">
      <c r="A23" s="48" t="s">
        <v>19</v>
      </c>
      <c r="B23" s="49" t="s">
        <v>49</v>
      </c>
      <c r="C23" s="50">
        <f t="shared" si="0"/>
        <v>1000</v>
      </c>
      <c r="D23" s="50">
        <f>C23/C6</f>
        <v>0.2685118803081442</v>
      </c>
      <c r="E23" s="51">
        <v>12000</v>
      </c>
      <c r="F23" s="56">
        <v>12000</v>
      </c>
      <c r="G23" s="51"/>
    </row>
    <row r="24" spans="1:7" ht="18.75">
      <c r="A24" s="2" t="s">
        <v>27</v>
      </c>
      <c r="B24" s="1" t="s">
        <v>65</v>
      </c>
      <c r="C24" s="15">
        <f t="shared" si="0"/>
        <v>666.6666666666666</v>
      </c>
      <c r="D24" s="15">
        <f>C24/C6</f>
        <v>0.17900792020542947</v>
      </c>
      <c r="E24" s="3">
        <v>8000</v>
      </c>
      <c r="F24" s="15">
        <v>8000</v>
      </c>
      <c r="G24" s="3"/>
    </row>
    <row r="25" spans="1:7" ht="18.75">
      <c r="A25" s="2" t="s">
        <v>36</v>
      </c>
      <c r="B25" s="47" t="s">
        <v>66</v>
      </c>
      <c r="C25" s="15">
        <f t="shared" si="0"/>
        <v>2500</v>
      </c>
      <c r="D25" s="15">
        <f>C25/C6</f>
        <v>0.6712797007703606</v>
      </c>
      <c r="E25" s="15">
        <v>30000</v>
      </c>
      <c r="F25" s="15"/>
      <c r="G25" s="3">
        <v>30000</v>
      </c>
    </row>
    <row r="26" spans="1:7" s="55" customFormat="1" ht="18.75">
      <c r="A26" s="2" t="s">
        <v>40</v>
      </c>
      <c r="B26" s="54" t="s">
        <v>68</v>
      </c>
      <c r="C26" s="15">
        <f t="shared" si="0"/>
        <v>2275</v>
      </c>
      <c r="D26" s="15">
        <f>C26/C6</f>
        <v>0.6108645277010282</v>
      </c>
      <c r="E26" s="3">
        <v>27300</v>
      </c>
      <c r="F26" s="3">
        <v>27300</v>
      </c>
      <c r="G26" s="3"/>
    </row>
    <row r="27" spans="1:7" ht="37.5">
      <c r="A27" s="2" t="s">
        <v>47</v>
      </c>
      <c r="B27" s="1" t="s">
        <v>67</v>
      </c>
      <c r="C27" s="15">
        <f t="shared" si="0"/>
        <v>1083.3333333333333</v>
      </c>
      <c r="D27" s="15">
        <f>C27/C6</f>
        <v>0.2908878703338229</v>
      </c>
      <c r="E27" s="15">
        <v>13000</v>
      </c>
      <c r="F27" s="15">
        <v>13000</v>
      </c>
      <c r="G27" s="3"/>
    </row>
    <row r="28" spans="1:7" ht="18.75">
      <c r="A28" s="2" t="s">
        <v>54</v>
      </c>
      <c r="B28" s="59" t="s">
        <v>69</v>
      </c>
      <c r="C28" s="15">
        <f t="shared" si="0"/>
        <v>125</v>
      </c>
      <c r="D28" s="15">
        <f>C28/C6</f>
        <v>0.03356398503851803</v>
      </c>
      <c r="E28" s="3">
        <v>1500</v>
      </c>
      <c r="F28" s="3">
        <v>1500</v>
      </c>
      <c r="G28" s="3"/>
    </row>
    <row r="29" spans="1:7" ht="18.75">
      <c r="A29" s="2" t="s">
        <v>56</v>
      </c>
      <c r="B29" s="1" t="s">
        <v>70</v>
      </c>
      <c r="C29" s="15">
        <f t="shared" si="0"/>
        <v>10000</v>
      </c>
      <c r="D29" s="15">
        <f>C29/C6</f>
        <v>2.6851188030814424</v>
      </c>
      <c r="E29" s="3">
        <v>120000</v>
      </c>
      <c r="F29" s="3"/>
      <c r="G29" s="3">
        <v>120000</v>
      </c>
    </row>
    <row r="30" spans="1:7" ht="18.75">
      <c r="A30" s="2" t="s">
        <v>57</v>
      </c>
      <c r="B30" s="1" t="s">
        <v>55</v>
      </c>
      <c r="C30" s="15">
        <f t="shared" si="0"/>
        <v>833.3333333333334</v>
      </c>
      <c r="D30" s="15">
        <f>C30/C6</f>
        <v>0.22375990025678688</v>
      </c>
      <c r="E30" s="3">
        <v>10000</v>
      </c>
      <c r="F30" s="3">
        <v>10000</v>
      </c>
      <c r="G30" s="3"/>
    </row>
    <row r="31" spans="1:7" ht="18.75">
      <c r="A31" s="2" t="s">
        <v>58</v>
      </c>
      <c r="B31" s="1" t="s">
        <v>71</v>
      </c>
      <c r="C31" s="15">
        <f t="shared" si="0"/>
        <v>666.6666666666666</v>
      </c>
      <c r="D31" s="15">
        <f>C31/C$6</f>
        <v>0.17900792020542947</v>
      </c>
      <c r="E31" s="3">
        <v>8000</v>
      </c>
      <c r="F31" s="3"/>
      <c r="G31" s="3">
        <v>8000</v>
      </c>
    </row>
    <row r="32" spans="1:7" ht="18.75">
      <c r="A32" s="2" t="s">
        <v>59</v>
      </c>
      <c r="B32" s="1" t="s">
        <v>72</v>
      </c>
      <c r="C32" s="15">
        <f t="shared" si="0"/>
        <v>2250</v>
      </c>
      <c r="D32" s="15">
        <f>C32/C$6</f>
        <v>0.6041517306933245</v>
      </c>
      <c r="E32" s="3">
        <v>27000</v>
      </c>
      <c r="F32" s="3"/>
      <c r="G32" s="3">
        <v>27000</v>
      </c>
    </row>
    <row r="33" spans="1:7" ht="18.75">
      <c r="A33" s="18"/>
      <c r="B33" s="19" t="s">
        <v>20</v>
      </c>
      <c r="C33" s="14">
        <f>C25+C24+C23+C22+C21+C20+C19+C17+C16+C15+C14+C26+C27+C28+C29+C30+C31</f>
        <v>60578.32143333333</v>
      </c>
      <c r="D33" s="14">
        <f>D25+D24+D23+D22+D21+D20+D19+D17+D16+D15+D14+D26+D27+D28+D29+D30+D31</f>
        <v>16.265998993975487</v>
      </c>
      <c r="E33" s="14">
        <f>E25+E24+E23+E22+E21+E20+E19+E18+E17+E16+E15+E14+E26+E27+E28+E29+E30+E31</f>
        <v>738939.8572</v>
      </c>
      <c r="F33" s="14">
        <f>F25+F24+F23+F22+F21+F20+F19+F18+F17+F16+F15+F14+F26+F27+F28+F29+F30+F31+F32</f>
        <v>177739.8572</v>
      </c>
      <c r="G33" s="14">
        <f>G25+G24+G23+G22+G21+G20+G19+G17+G16+G15+G14+G26+G27+G28+G29+G30</f>
        <v>553200</v>
      </c>
    </row>
    <row r="34" spans="1:7" ht="18.75">
      <c r="A34" s="2"/>
      <c r="B34" s="1" t="s">
        <v>45</v>
      </c>
      <c r="C34" s="15"/>
      <c r="D34" s="15">
        <f>D30+D29+D28+D27+D26+D25+D24+D22+D21+D20+D19+D17+D16+D15+D14+D23</f>
        <v>16.086991073770058</v>
      </c>
      <c r="E34" s="3"/>
      <c r="F34" s="3">
        <f>(F30+F29+F28+F27+F26+F25+F24+F23+F22+F21+F20+F19+F17+F16+F15+F14)/12/C6</f>
        <v>3.7085933915646097</v>
      </c>
      <c r="G34" s="3">
        <f>(G30+G29+G28+G27+G26+G25+G24+G23+G22+G21+G20+G19+G17+G16+G15+G14)/12/C6</f>
        <v>12.37839768220545</v>
      </c>
    </row>
    <row r="35" spans="1:7" ht="37.5">
      <c r="A35" s="11" t="s">
        <v>21</v>
      </c>
      <c r="B35" s="20" t="s">
        <v>37</v>
      </c>
      <c r="C35" s="14">
        <f>D35*C6</f>
        <v>10949.2362</v>
      </c>
      <c r="D35" s="21">
        <f>ROUND((D34+D12)/84.5*12,2)</f>
        <v>2.94</v>
      </c>
      <c r="E35" s="14">
        <f>D35*12*C6</f>
        <v>131390.8344</v>
      </c>
      <c r="F35" s="21">
        <f>ROUND((F33+F12)/C6/12/84.5*12,2)</f>
        <v>1.22</v>
      </c>
      <c r="G35" s="21">
        <f>ROUND((G34+G12)/84.5*12,2)</f>
        <v>1.76</v>
      </c>
    </row>
    <row r="36" spans="1:7" ht="37.5">
      <c r="A36" s="22" t="s">
        <v>22</v>
      </c>
      <c r="B36" s="23" t="s">
        <v>23</v>
      </c>
      <c r="C36" s="14">
        <f>ROUND((C33+C12)/84.5*3.5,2)</f>
        <v>3224.92</v>
      </c>
      <c r="D36" s="14">
        <f>C36/C6</f>
        <v>0.8659293330433405</v>
      </c>
      <c r="E36" s="14">
        <f>ROUND((E33+E12)/84.5*3.5,2)</f>
        <v>39196.06</v>
      </c>
      <c r="F36" s="14">
        <f>ROUND(((F33+F12)/12/C6)/84.5*3.5,2)</f>
        <v>0.36</v>
      </c>
      <c r="G36" s="14">
        <f>ROUND(((G33+G12)/12/C6)/84.5*3.5,2)</f>
        <v>0.51</v>
      </c>
    </row>
    <row r="37" spans="1:7" ht="56.25">
      <c r="A37" s="22" t="s">
        <v>24</v>
      </c>
      <c r="B37" s="23" t="s">
        <v>25</v>
      </c>
      <c r="C37" s="24">
        <v>0</v>
      </c>
      <c r="D37" s="15">
        <f>C37/C6</f>
        <v>0</v>
      </c>
      <c r="E37" s="24">
        <f>C37*12</f>
        <v>0</v>
      </c>
      <c r="F37" s="24"/>
      <c r="G37" s="37"/>
    </row>
    <row r="38" spans="1:7" ht="18.75">
      <c r="A38" s="18"/>
      <c r="B38" s="23" t="s">
        <v>26</v>
      </c>
      <c r="C38" s="14"/>
      <c r="D38" s="14">
        <f>D36+D35+D33+D12+D37</f>
        <v>24.71192832701883</v>
      </c>
      <c r="E38" s="14"/>
      <c r="F38" s="14">
        <f>(F33+F12)/12/C6+F35+F36</f>
        <v>10.197105271872754</v>
      </c>
      <c r="G38" s="14">
        <f>(G33+G12)/12/C6+G35+G36</f>
        <v>14.648397682205449</v>
      </c>
    </row>
    <row r="39" spans="1:7" ht="18.75">
      <c r="A39" s="18"/>
      <c r="B39" s="73" t="s">
        <v>35</v>
      </c>
      <c r="C39" s="74"/>
      <c r="D39" s="75">
        <f>D38-(C7/12/C6+(D41)/C6)</f>
        <v>24.862250228011337</v>
      </c>
      <c r="E39" s="76"/>
      <c r="F39" s="58">
        <f>F38-(C7+D41*12)/12/C6</f>
        <v>10.347427172865263</v>
      </c>
      <c r="G39" s="14"/>
    </row>
    <row r="40" spans="1:6" ht="15">
      <c r="A40" s="25"/>
      <c r="B40" s="25"/>
      <c r="C40" s="26"/>
      <c r="D40" s="26"/>
      <c r="E40" s="26"/>
      <c r="F40" s="26"/>
    </row>
    <row r="41" spans="1:4" ht="20.25">
      <c r="A41" s="25"/>
      <c r="B41" s="77" t="s">
        <v>34</v>
      </c>
      <c r="C41" s="77"/>
      <c r="D41" s="27">
        <f>C43/100*88</f>
        <v>528</v>
      </c>
    </row>
    <row r="42" spans="1:6" ht="15">
      <c r="A42" s="25"/>
      <c r="B42" s="25"/>
      <c r="C42" s="26"/>
      <c r="D42" s="26"/>
      <c r="E42" s="26"/>
      <c r="F42" s="26"/>
    </row>
    <row r="43" spans="1:7" ht="18">
      <c r="A43" s="28"/>
      <c r="B43" s="29" t="s">
        <v>28</v>
      </c>
      <c r="C43" s="30">
        <v>600</v>
      </c>
      <c r="D43" s="31"/>
      <c r="E43" s="31"/>
      <c r="F43" s="31"/>
      <c r="G43" s="32"/>
    </row>
    <row r="44" spans="1:7" ht="18">
      <c r="A44" s="28"/>
      <c r="B44" s="33" t="s">
        <v>52</v>
      </c>
      <c r="C44" s="34">
        <v>100</v>
      </c>
      <c r="D44" s="31"/>
      <c r="E44" s="31"/>
      <c r="F44" s="31"/>
      <c r="G44" s="32"/>
    </row>
    <row r="45" spans="1:7" ht="18">
      <c r="A45" s="28"/>
      <c r="B45" s="53" t="s">
        <v>29</v>
      </c>
      <c r="C45" s="34"/>
      <c r="D45" s="31"/>
      <c r="E45" s="31"/>
      <c r="F45" s="31"/>
      <c r="G45" s="32"/>
    </row>
    <row r="46" spans="1:7" ht="18">
      <c r="A46" s="28"/>
      <c r="B46" s="33" t="s">
        <v>30</v>
      </c>
      <c r="C46" s="34">
        <v>500</v>
      </c>
      <c r="D46" s="31"/>
      <c r="E46" s="31"/>
      <c r="F46" s="31"/>
      <c r="G46" s="32"/>
    </row>
    <row r="47" spans="1:7" ht="18.75">
      <c r="A47" s="28"/>
      <c r="B47" s="61"/>
      <c r="C47" s="61"/>
      <c r="D47" s="31"/>
      <c r="E47" s="31"/>
      <c r="F47" s="31"/>
      <c r="G47" s="32"/>
    </row>
    <row r="48" spans="1:7" ht="15">
      <c r="A48" s="28"/>
      <c r="B48" s="25"/>
      <c r="C48" s="26"/>
      <c r="D48" s="31"/>
      <c r="E48" s="31"/>
      <c r="F48" s="31"/>
      <c r="G48" s="32"/>
    </row>
    <row r="49" spans="1:7" ht="15">
      <c r="A49" s="28"/>
      <c r="B49" s="35"/>
      <c r="C49" s="36"/>
      <c r="D49" s="31"/>
      <c r="E49" s="31"/>
      <c r="F49" s="31"/>
      <c r="G49" s="32"/>
    </row>
    <row r="50" spans="1:7" ht="15">
      <c r="A50" s="28"/>
      <c r="B50" s="35"/>
      <c r="C50" s="36"/>
      <c r="D50" s="31"/>
      <c r="E50" s="31"/>
      <c r="F50" s="31"/>
      <c r="G50" s="32"/>
    </row>
    <row r="51" spans="1:7" ht="15">
      <c r="A51" s="28"/>
      <c r="B51" s="35"/>
      <c r="C51" s="36"/>
      <c r="D51" s="31"/>
      <c r="E51" s="31"/>
      <c r="F51" s="31"/>
      <c r="G51" s="32"/>
    </row>
    <row r="52" spans="1:7" ht="93.75" customHeight="1">
      <c r="A52" s="61" t="s">
        <v>39</v>
      </c>
      <c r="B52" s="35"/>
      <c r="C52" s="36"/>
      <c r="D52" s="61"/>
      <c r="E52" s="31"/>
      <c r="F52" s="31"/>
      <c r="G52" s="32"/>
    </row>
    <row r="53" spans="1:6" ht="15">
      <c r="A53" s="25"/>
      <c r="B53" s="35"/>
      <c r="C53" s="36"/>
      <c r="D53" s="26"/>
      <c r="E53" s="26"/>
      <c r="F53" s="2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C60" s="36"/>
      <c r="D60" s="36"/>
      <c r="E60" s="36"/>
      <c r="F60" s="36"/>
    </row>
    <row r="61" spans="1:6" ht="15">
      <c r="A61" s="35"/>
      <c r="C61" s="36"/>
      <c r="D61" s="36"/>
      <c r="E61" s="36"/>
      <c r="F61" s="36"/>
    </row>
    <row r="62" spans="1:6" ht="15">
      <c r="A62" s="35"/>
      <c r="C62" s="36"/>
      <c r="D62" s="36"/>
      <c r="E62" s="36"/>
      <c r="F62" s="36"/>
    </row>
    <row r="63" spans="1:6" ht="15">
      <c r="A63" s="35"/>
      <c r="C63" s="36"/>
      <c r="D63" s="36"/>
      <c r="E63" s="36"/>
      <c r="F63" s="36"/>
    </row>
    <row r="64" spans="1:6" ht="15">
      <c r="A64" s="35"/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4:6" ht="15">
      <c r="D96" s="36"/>
      <c r="E96" s="36"/>
      <c r="F96" s="36"/>
    </row>
    <row r="97" spans="4:6" ht="15">
      <c r="D97" s="36"/>
      <c r="E97" s="36"/>
      <c r="F97" s="36"/>
    </row>
    <row r="98" spans="4:6" ht="15">
      <c r="D98" s="36"/>
      <c r="E98" s="36"/>
      <c r="F98" s="36"/>
    </row>
    <row r="99" spans="4:6" ht="15">
      <c r="D99" s="36"/>
      <c r="E99" s="36"/>
      <c r="F99" s="36"/>
    </row>
    <row r="100" spans="4:6" ht="15">
      <c r="D100" s="36"/>
      <c r="E100" s="36"/>
      <c r="F100" s="36"/>
    </row>
  </sheetData>
  <sheetProtection/>
  <mergeCells count="16">
    <mergeCell ref="B39:C39"/>
    <mergeCell ref="D39:E39"/>
    <mergeCell ref="B41:C41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2018-02-28T03:02:25Z</dcterms:modified>
  <cp:category/>
  <cp:version/>
  <cp:contentType/>
  <cp:contentStatus/>
</cp:coreProperties>
</file>