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1"/>
  </bookViews>
  <sheets>
    <sheet name="лист1" sheetId="1" r:id="rId1"/>
    <sheet name="Лист2" sheetId="2" r:id="rId2"/>
  </sheets>
  <definedNames>
    <definedName name="_xlnm.Print_Area" localSheetId="0">'лист1'!$A$1:$F$45</definedName>
    <definedName name="_xlnm.Print_Area" localSheetId="1">'Лист2'!$A$1:$F$46</definedName>
  </definedNames>
  <calcPr fullCalcOnLoad="1"/>
</workbook>
</file>

<file path=xl/sharedStrings.xml><?xml version="1.0" encoding="utf-8"?>
<sst xmlns="http://schemas.openxmlformats.org/spreadsheetml/2006/main" count="102" uniqueCount="60">
  <si>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</si>
  <si>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</si>
  <si>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</si>
  <si>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</si>
  <si>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</si>
  <si>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</si>
  <si>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</si>
  <si>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</si>
  <si>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</si>
  <si>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</si>
  <si>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</si>
  <si>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</si>
  <si>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</si>
  <si>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</si>
  <si>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</si>
  <si>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</si>
  <si>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</si>
  <si>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</si>
  <si>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</si>
  <si>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</si>
  <si>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</si>
  <si>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</si>
  <si>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</si>
  <si>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</si>
  <si>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</si>
  <si>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</si>
  <si>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</si>
  <si>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</si>
  <si>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</si>
  <si>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</si>
  <si>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</si>
  <si>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</si>
  <si>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</si>
  <si>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</si>
  <si>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</si>
  <si>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</si>
  <si>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</si>
  <si>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</si>
  <si>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</si>
  <si>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</si>
  <si>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</si>
  <si>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кирпичный дом</t>
  </si>
  <si>
    <t>Ремонт кровли 30м2</t>
  </si>
  <si>
    <t>Восстановление теплоизоляции трубопровода 300м</t>
  </si>
  <si>
    <t>Предлагаемый план работ и услуг по содержанию и ремонту общего имущества МКД на 2016 год по адресу:                                           Юрина 220а</t>
  </si>
  <si>
    <t>Задоженность (-), переплата (+) посостоянию на 01.11.2015</t>
  </si>
  <si>
    <t>Установка решеток  на цокольные окна (2 шт)</t>
  </si>
  <si>
    <t>Ремонт козырьков подъездных 6шт</t>
  </si>
  <si>
    <t>Ремонт фассада (окраска цоколя)420м2</t>
  </si>
  <si>
    <t>Ремонт входов в подъезды 6 шт</t>
  </si>
  <si>
    <t>Замена контейнера 1шт</t>
  </si>
  <si>
    <t>Ремонт асфальтного покрытия 280м2</t>
  </si>
  <si>
    <t>Ремонт подъезда 2шт</t>
  </si>
  <si>
    <t>Прочие доходы в месяц</t>
  </si>
  <si>
    <t>Ремонт кровли 74квм</t>
  </si>
  <si>
    <t>Ремонт входа в подвал (кладка)</t>
  </si>
  <si>
    <t>Частичный ремонт отмостки</t>
  </si>
  <si>
    <t>Принято на рассмотрение</t>
  </si>
  <si>
    <t xml:space="preserve">Задоженность (-), переплата (+) посостоянию на </t>
  </si>
  <si>
    <t>Предлагаемый план работ и услуг по содержанию и ремонту общего имущества МКД на 2017 год по адресу:                                                                          Юрина 220а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</si>
</sst>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2" fontId="7" fillId="0" borderId="0" xfId="0" applyNumberFormat="1" applyFont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00725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49617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00725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49617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00725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1248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00725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124825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view="pageBreakPreview" zoomScale="70" zoomScaleNormal="8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4" customWidth="1"/>
    <col min="2" max="2" width="65.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50" t="s">
        <v>44</v>
      </c>
      <c r="B2" s="51"/>
      <c r="C2" s="51"/>
      <c r="D2" s="51"/>
      <c r="E2" s="51"/>
      <c r="F2" s="51"/>
    </row>
    <row r="3" spans="2:5" ht="15.75">
      <c r="B3" s="7"/>
      <c r="C3" s="8"/>
      <c r="D3" s="8"/>
      <c r="E3" s="8"/>
    </row>
    <row r="4" spans="2:5" ht="14.25">
      <c r="B4" s="9" t="s">
        <v>0</v>
      </c>
      <c r="C4" s="52" t="s">
        <v>41</v>
      </c>
      <c r="D4" s="53"/>
      <c r="E4" s="53"/>
    </row>
    <row r="5" spans="2:5" ht="14.25">
      <c r="B5" s="9" t="s">
        <v>1</v>
      </c>
      <c r="C5" s="54">
        <v>6</v>
      </c>
      <c r="D5" s="55"/>
      <c r="E5" s="55"/>
    </row>
    <row r="6" spans="2:5" ht="14.25">
      <c r="B6" s="10" t="s">
        <v>2</v>
      </c>
      <c r="C6" s="54">
        <v>4056.9</v>
      </c>
      <c r="D6" s="55"/>
      <c r="E6" s="55"/>
    </row>
    <row r="7" spans="2:5" ht="15.75">
      <c r="B7" s="7"/>
      <c r="C7" s="8"/>
      <c r="D7" s="8"/>
      <c r="E7" s="8"/>
    </row>
    <row r="8" ht="15">
      <c r="D8" s="4">
        <v>9.37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45</v>
      </c>
    </row>
    <row r="11" spans="1:6" ht="27" customHeight="1">
      <c r="A11" s="15" t="s">
        <v>7</v>
      </c>
      <c r="B11" s="16" t="s">
        <v>33</v>
      </c>
      <c r="C11" s="17">
        <f>D11*C6</f>
        <v>18824.016</v>
      </c>
      <c r="D11" s="17">
        <v>4.64</v>
      </c>
      <c r="E11" s="18">
        <f>C11*12</f>
        <v>225888.19199999998</v>
      </c>
      <c r="F11" s="56">
        <v>343856.38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7"/>
    </row>
    <row r="13" spans="1:6" ht="18">
      <c r="A13" s="21" t="s">
        <v>10</v>
      </c>
      <c r="B13" s="22" t="s">
        <v>11</v>
      </c>
      <c r="C13" s="18">
        <f>0.47*C6</f>
        <v>1906.743</v>
      </c>
      <c r="D13" s="18">
        <v>0.47</v>
      </c>
      <c r="E13" s="18">
        <f>C13*12</f>
        <v>22880.915999999997</v>
      </c>
      <c r="F13" s="57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0.33276639798861196</v>
      </c>
      <c r="E14" s="18">
        <f>C14*12</f>
        <v>16200</v>
      </c>
      <c r="F14" s="57"/>
    </row>
    <row r="15" spans="1:6" ht="20.25" customHeight="1">
      <c r="A15" s="2" t="s">
        <v>13</v>
      </c>
      <c r="B15" s="1" t="s">
        <v>42</v>
      </c>
      <c r="C15" s="18">
        <f aca="true" t="shared" si="0" ref="C15:C22">E15/12</f>
        <v>4458.333333333333</v>
      </c>
      <c r="D15" s="18">
        <f>C15/C6</f>
        <v>1.098950758789552</v>
      </c>
      <c r="E15" s="3">
        <v>53500</v>
      </c>
      <c r="F15" s="57"/>
    </row>
    <row r="16" spans="1:6" ht="18">
      <c r="A16" s="2" t="s">
        <v>14</v>
      </c>
      <c r="B16" s="1" t="s">
        <v>46</v>
      </c>
      <c r="C16" s="18">
        <f t="shared" si="0"/>
        <v>833.3333333333334</v>
      </c>
      <c r="D16" s="18">
        <f>C16/C6</f>
        <v>0.20541135678309383</v>
      </c>
      <c r="E16" s="3">
        <v>10000</v>
      </c>
      <c r="F16" s="57"/>
    </row>
    <row r="17" spans="1:6" ht="18">
      <c r="A17" s="2" t="s">
        <v>15</v>
      </c>
      <c r="B17" s="1" t="s">
        <v>47</v>
      </c>
      <c r="C17" s="18">
        <f t="shared" si="0"/>
        <v>3000</v>
      </c>
      <c r="D17" s="18">
        <f>C17/C6</f>
        <v>0.7394808844191377</v>
      </c>
      <c r="E17" s="3">
        <v>36000</v>
      </c>
      <c r="F17" s="57"/>
    </row>
    <row r="18" spans="1:6" ht="18">
      <c r="A18" s="2" t="s">
        <v>16</v>
      </c>
      <c r="B18" s="1" t="s">
        <v>48</v>
      </c>
      <c r="C18" s="18">
        <f t="shared" si="0"/>
        <v>7000</v>
      </c>
      <c r="D18" s="18">
        <f>C18/C6</f>
        <v>1.725455396977988</v>
      </c>
      <c r="E18" s="3">
        <v>84000</v>
      </c>
      <c r="F18" s="57"/>
    </row>
    <row r="19" spans="1:6" ht="18">
      <c r="A19" s="2" t="s">
        <v>17</v>
      </c>
      <c r="B19" s="1" t="s">
        <v>52</v>
      </c>
      <c r="C19" s="18">
        <f t="shared" si="0"/>
        <v>8333.333333333334</v>
      </c>
      <c r="D19" s="18">
        <f>C19/C6</f>
        <v>2.0541135678309383</v>
      </c>
      <c r="E19" s="3">
        <v>100000</v>
      </c>
      <c r="F19" s="57"/>
    </row>
    <row r="20" spans="1:6" ht="21" customHeight="1">
      <c r="A20" s="2" t="s">
        <v>18</v>
      </c>
      <c r="B20" s="1" t="s">
        <v>49</v>
      </c>
      <c r="C20" s="18">
        <f t="shared" si="0"/>
        <v>2500</v>
      </c>
      <c r="D20" s="18">
        <f>C20/C6</f>
        <v>0.6162340703492815</v>
      </c>
      <c r="E20" s="3">
        <v>30000</v>
      </c>
      <c r="F20" s="57"/>
    </row>
    <row r="21" spans="1:6" ht="18">
      <c r="A21" s="2" t="s">
        <v>19</v>
      </c>
      <c r="B21" s="1" t="s">
        <v>50</v>
      </c>
      <c r="C21" s="18">
        <f t="shared" si="0"/>
        <v>666.6666666666666</v>
      </c>
      <c r="D21" s="18">
        <f>C21/C6</f>
        <v>0.16432908542647504</v>
      </c>
      <c r="E21" s="3">
        <v>8000</v>
      </c>
      <c r="F21" s="57"/>
    </row>
    <row r="22" spans="1:6" ht="18">
      <c r="A22" s="2" t="s">
        <v>20</v>
      </c>
      <c r="B22" s="1" t="s">
        <v>51</v>
      </c>
      <c r="C22" s="18">
        <f t="shared" si="0"/>
        <v>0</v>
      </c>
      <c r="D22" s="18">
        <f>C22/C6</f>
        <v>0</v>
      </c>
      <c r="E22" s="3">
        <v>0</v>
      </c>
      <c r="F22" s="57"/>
    </row>
    <row r="23" spans="1:6" ht="18">
      <c r="A23" s="2" t="s">
        <v>28</v>
      </c>
      <c r="B23" s="1" t="s">
        <v>43</v>
      </c>
      <c r="C23" s="18">
        <f aca="true" t="shared" si="1" ref="C23:C28">E23/12</f>
        <v>7500</v>
      </c>
      <c r="D23" s="18">
        <f>C23/C6</f>
        <v>1.8487022110478444</v>
      </c>
      <c r="E23" s="3">
        <f>300*300</f>
        <v>90000</v>
      </c>
      <c r="F23" s="57"/>
    </row>
    <row r="24" spans="1:6" ht="18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7"/>
    </row>
    <row r="25" spans="1:6" ht="18">
      <c r="A25" s="2"/>
      <c r="B25" s="1"/>
      <c r="C25" s="18">
        <f t="shared" si="1"/>
        <v>0</v>
      </c>
      <c r="D25" s="18">
        <f>C25/C6</f>
        <v>0</v>
      </c>
      <c r="E25" s="3"/>
      <c r="F25" s="57"/>
    </row>
    <row r="26" spans="1:6" ht="18">
      <c r="A26" s="2"/>
      <c r="B26" s="1"/>
      <c r="C26" s="18">
        <f t="shared" si="1"/>
        <v>0</v>
      </c>
      <c r="D26" s="18">
        <f>C26/C6</f>
        <v>0</v>
      </c>
      <c r="E26" s="3"/>
      <c r="F26" s="57"/>
    </row>
    <row r="27" spans="1:6" ht="18">
      <c r="A27" s="2"/>
      <c r="B27" s="1"/>
      <c r="C27" s="18">
        <f t="shared" si="1"/>
        <v>0</v>
      </c>
      <c r="D27" s="18">
        <f>C27/C6</f>
        <v>0</v>
      </c>
      <c r="E27" s="3"/>
      <c r="F27" s="57"/>
    </row>
    <row r="28" spans="1:6" ht="18">
      <c r="A28" s="2"/>
      <c r="B28" s="1"/>
      <c r="C28" s="18">
        <f t="shared" si="1"/>
        <v>0</v>
      </c>
      <c r="D28" s="18">
        <f>C28/C6</f>
        <v>0</v>
      </c>
      <c r="E28" s="3"/>
      <c r="F28" s="57"/>
    </row>
    <row r="29" spans="1:6" ht="18">
      <c r="A29" s="21"/>
      <c r="B29" s="22" t="s">
        <v>21</v>
      </c>
      <c r="C29" s="17">
        <f>C23+C22+C21+C20+C19+C18+C17+C16+C15+C14+C13+C24+C25+C26+C27+C28</f>
        <v>37548.40966666667</v>
      </c>
      <c r="D29" s="17">
        <f>D23+D22+D21+D20+D19+D18+D17+D16+D15+D14+D13+D24+D25+D26+D27+D28</f>
        <v>9.255443729612924</v>
      </c>
      <c r="E29" s="17">
        <f>E23+E22+E21+E20+E19+E18+E17+E16+E15+E14+E13+E24+E25+E26+E27+E28</f>
        <v>450580.91599999997</v>
      </c>
      <c r="F29" s="57"/>
    </row>
    <row r="30" spans="1:6" ht="34.5">
      <c r="A30" s="11" t="s">
        <v>22</v>
      </c>
      <c r="B30" s="23" t="s">
        <v>40</v>
      </c>
      <c r="C30" s="17">
        <f>D30*C6</f>
        <v>7992.093</v>
      </c>
      <c r="D30" s="24">
        <f>ROUND((D29+D11)/84.6*12,2)</f>
        <v>1.97</v>
      </c>
      <c r="E30" s="17">
        <f>D30*12*C6</f>
        <v>95905.11600000001</v>
      </c>
      <c r="F30" s="57"/>
    </row>
    <row r="31" spans="1:6" ht="34.5">
      <c r="A31" s="25" t="s">
        <v>23</v>
      </c>
      <c r="B31" s="26" t="s">
        <v>24</v>
      </c>
      <c r="C31" s="17">
        <f>ROUND((C29+C11)/84.5*3.5,2)</f>
        <v>2334.95</v>
      </c>
      <c r="D31" s="17">
        <f>C31/C6</f>
        <v>0.5755502970248219</v>
      </c>
      <c r="E31" s="17">
        <f>ROUND((E29+E11)/84.5*3.5,2)</f>
        <v>28019.43</v>
      </c>
      <c r="F31" s="57"/>
    </row>
    <row r="32" spans="1:6" ht="52.5">
      <c r="A32" s="25" t="s">
        <v>25</v>
      </c>
      <c r="B32" s="26" t="s">
        <v>26</v>
      </c>
      <c r="C32" s="27"/>
      <c r="D32" s="18"/>
      <c r="E32" s="27"/>
      <c r="F32" s="57"/>
    </row>
    <row r="33" spans="1:6" ht="17.25">
      <c r="A33" s="21"/>
      <c r="B33" s="26" t="s">
        <v>27</v>
      </c>
      <c r="C33" s="17"/>
      <c r="D33" s="17">
        <f>D31+D30+D29+D11</f>
        <v>16.440994026637746</v>
      </c>
      <c r="E33" s="17"/>
      <c r="F33" s="58"/>
    </row>
    <row r="34" spans="1:6" ht="17.25">
      <c r="A34" s="21"/>
      <c r="B34" s="44" t="s">
        <v>38</v>
      </c>
      <c r="C34" s="45"/>
      <c r="D34" s="17">
        <f>-(F11+D36)/C6/12+D33</f>
        <v>9.366043941597443</v>
      </c>
      <c r="E34" s="17"/>
      <c r="F34" s="28"/>
    </row>
    <row r="35" spans="1:5" ht="14.2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572</v>
      </c>
    </row>
    <row r="37" spans="1:5" ht="14.25">
      <c r="A37" s="29"/>
      <c r="B37" s="29"/>
      <c r="C37" s="30"/>
      <c r="D37" s="30"/>
      <c r="E37" s="30"/>
    </row>
    <row r="38" spans="1:6" ht="17.25">
      <c r="A38" s="33"/>
      <c r="B38" s="34" t="s">
        <v>29</v>
      </c>
      <c r="C38" s="35">
        <f>C40+C41+C43+C44+C45</f>
        <v>650</v>
      </c>
      <c r="D38" s="36"/>
      <c r="E38" s="36"/>
      <c r="F38" s="37"/>
    </row>
    <row r="39" spans="1:6" ht="17.25">
      <c r="A39" s="33"/>
      <c r="B39" s="38"/>
      <c r="C39" s="39"/>
      <c r="D39" s="36"/>
      <c r="E39" s="36"/>
      <c r="F39" s="37"/>
    </row>
    <row r="40" spans="1:6" ht="17.25">
      <c r="A40" s="33"/>
      <c r="B40" s="38"/>
      <c r="C40" s="39"/>
      <c r="D40" s="36"/>
      <c r="E40" s="36"/>
      <c r="F40" s="37"/>
    </row>
    <row r="41" spans="1:6" ht="17.25">
      <c r="A41" s="33"/>
      <c r="B41" s="38"/>
      <c r="C41" s="39"/>
      <c r="D41" s="36"/>
      <c r="E41" s="36"/>
      <c r="F41" s="37"/>
    </row>
    <row r="42" spans="1:6" ht="17.25">
      <c r="A42" s="33"/>
      <c r="B42" s="38" t="s">
        <v>30</v>
      </c>
      <c r="C42" s="39"/>
      <c r="D42" s="36"/>
      <c r="E42" s="36"/>
      <c r="F42" s="37"/>
    </row>
    <row r="43" spans="1:6" ht="17.25">
      <c r="A43" s="33"/>
      <c r="B43" s="38" t="s">
        <v>31</v>
      </c>
      <c r="C43" s="39">
        <v>300</v>
      </c>
      <c r="D43" s="36"/>
      <c r="E43" s="36"/>
      <c r="F43" s="37"/>
    </row>
    <row r="44" spans="1:6" ht="17.25">
      <c r="A44" s="33"/>
      <c r="B44" s="38" t="s">
        <v>32</v>
      </c>
      <c r="C44" s="39">
        <v>350</v>
      </c>
      <c r="D44" s="36"/>
      <c r="E44" s="36"/>
      <c r="F44" s="37"/>
    </row>
    <row r="45" spans="1:6" ht="17.25">
      <c r="A45" s="33"/>
      <c r="B45" s="38"/>
      <c r="C45" s="39"/>
      <c r="D45" s="36"/>
      <c r="E45" s="36"/>
      <c r="F45" s="37"/>
    </row>
    <row r="46" spans="1:5" ht="14.25">
      <c r="A46" s="29"/>
      <c r="B46" s="29"/>
      <c r="C46" s="30"/>
      <c r="D46" s="30"/>
      <c r="E46" s="30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3"/>
  <sheetViews>
    <sheetView tabSelected="1" view="pageBreakPreview" zoomScale="60" zoomScaleNormal="80" zoomScalePageLayoutView="0" workbookViewId="0" topLeftCell="A1">
      <selection activeCell="A3" sqref="A3"/>
    </sheetView>
  </sheetViews>
  <sheetFormatPr defaultColWidth="9.140625" defaultRowHeight="15"/>
  <cols>
    <col min="1" max="1" width="5.00390625" style="4" customWidth="1"/>
    <col min="2" max="2" width="65.421875" style="4" customWidth="1"/>
    <col min="3" max="3" width="15.421875" style="4" customWidth="1"/>
    <col min="4" max="4" width="16.140625" style="4" customWidth="1"/>
    <col min="5" max="5" width="19.8515625" style="4" customWidth="1"/>
    <col min="6" max="6" width="22.8515625" style="5" customWidth="1"/>
    <col min="7" max="16384" width="8.8515625" style="6" customWidth="1"/>
  </cols>
  <sheetData>
    <row r="2" spans="1:6" ht="30" customHeight="1">
      <c r="A2" s="50" t="s">
        <v>59</v>
      </c>
      <c r="B2" s="51"/>
      <c r="C2" s="51"/>
      <c r="D2" s="51"/>
      <c r="E2" s="51"/>
      <c r="F2" s="51"/>
    </row>
    <row r="3" spans="2:5" ht="15.75">
      <c r="B3" s="7"/>
      <c r="C3" s="8"/>
      <c r="D3" s="8"/>
      <c r="E3" s="8"/>
    </row>
    <row r="4" spans="2:5" ht="14.25">
      <c r="B4" s="9" t="s">
        <v>0</v>
      </c>
      <c r="C4" s="52" t="s">
        <v>41</v>
      </c>
      <c r="D4" s="53"/>
      <c r="E4" s="53"/>
    </row>
    <row r="5" spans="2:5" ht="14.25">
      <c r="B5" s="9" t="s">
        <v>1</v>
      </c>
      <c r="C5" s="54">
        <v>6</v>
      </c>
      <c r="D5" s="55"/>
      <c r="E5" s="55"/>
    </row>
    <row r="6" spans="2:5" ht="14.25">
      <c r="B6" s="10" t="s">
        <v>2</v>
      </c>
      <c r="C6" s="54">
        <v>4056.9</v>
      </c>
      <c r="D6" s="55"/>
      <c r="E6" s="55"/>
    </row>
    <row r="7" spans="2:5" ht="15.75">
      <c r="B7" s="7"/>
      <c r="C7" s="8"/>
      <c r="D7" s="8"/>
      <c r="E7" s="8"/>
    </row>
    <row r="8" ht="15">
      <c r="D8" s="4">
        <v>9.37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58</v>
      </c>
    </row>
    <row r="11" spans="1:6" ht="27" customHeight="1">
      <c r="A11" s="15" t="s">
        <v>7</v>
      </c>
      <c r="B11" s="16" t="s">
        <v>33</v>
      </c>
      <c r="C11" s="17">
        <f>D11*C6</f>
        <v>18824.016</v>
      </c>
      <c r="D11" s="17">
        <v>4.64</v>
      </c>
      <c r="E11" s="18">
        <f>C11*12</f>
        <v>225888.19199999998</v>
      </c>
      <c r="F11" s="56">
        <v>0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7"/>
    </row>
    <row r="13" spans="1:6" ht="18">
      <c r="A13" s="21" t="s">
        <v>10</v>
      </c>
      <c r="B13" s="22" t="s">
        <v>11</v>
      </c>
      <c r="C13" s="18">
        <f>0.47*C6</f>
        <v>1906.743</v>
      </c>
      <c r="D13" s="18">
        <v>0.47</v>
      </c>
      <c r="E13" s="18">
        <f>C13*12</f>
        <v>22880.915999999997</v>
      </c>
      <c r="F13" s="57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0.33276639798861196</v>
      </c>
      <c r="E14" s="18">
        <f>C14*12</f>
        <v>16200</v>
      </c>
      <c r="F14" s="57"/>
    </row>
    <row r="15" spans="1:6" ht="20.25" customHeight="1">
      <c r="A15" s="2" t="s">
        <v>13</v>
      </c>
      <c r="B15" s="1" t="s">
        <v>54</v>
      </c>
      <c r="C15" s="18">
        <f aca="true" t="shared" si="0" ref="C15:C28">E15/12</f>
        <v>8333.333333333334</v>
      </c>
      <c r="D15" s="18">
        <f>C15/C6</f>
        <v>2.0541135678309383</v>
      </c>
      <c r="E15" s="3">
        <v>100000</v>
      </c>
      <c r="F15" s="57"/>
    </row>
    <row r="16" spans="1:6" ht="18">
      <c r="A16" s="2" t="s">
        <v>14</v>
      </c>
      <c r="B16" s="1" t="s">
        <v>55</v>
      </c>
      <c r="C16" s="18">
        <f t="shared" si="0"/>
        <v>1666.6666666666667</v>
      </c>
      <c r="D16" s="18">
        <f>C16/C6</f>
        <v>0.41082271356618766</v>
      </c>
      <c r="E16" s="3">
        <v>20000</v>
      </c>
      <c r="F16" s="57"/>
    </row>
    <row r="17" spans="1:6" ht="18">
      <c r="A17" s="2" t="s">
        <v>15</v>
      </c>
      <c r="B17" s="1" t="s">
        <v>56</v>
      </c>
      <c r="C17" s="18">
        <f t="shared" si="0"/>
        <v>2500</v>
      </c>
      <c r="D17" s="18">
        <f>C17/C6</f>
        <v>0.6162340703492815</v>
      </c>
      <c r="E17" s="3">
        <v>30000</v>
      </c>
      <c r="F17" s="57"/>
    </row>
    <row r="18" spans="1:6" ht="18">
      <c r="A18" s="2" t="s">
        <v>16</v>
      </c>
      <c r="B18" s="1"/>
      <c r="C18" s="18">
        <f t="shared" si="0"/>
        <v>0</v>
      </c>
      <c r="D18" s="18">
        <f>C18/C6</f>
        <v>0</v>
      </c>
      <c r="E18" s="3">
        <v>0</v>
      </c>
      <c r="F18" s="57"/>
    </row>
    <row r="19" spans="1:6" ht="18">
      <c r="A19" s="2" t="s">
        <v>17</v>
      </c>
      <c r="B19" s="1"/>
      <c r="C19" s="18">
        <f t="shared" si="0"/>
        <v>0</v>
      </c>
      <c r="D19" s="18">
        <f>C19/C6</f>
        <v>0</v>
      </c>
      <c r="E19" s="3">
        <v>0</v>
      </c>
      <c r="F19" s="57"/>
    </row>
    <row r="20" spans="1:6" ht="21" customHeight="1">
      <c r="A20" s="2" t="s">
        <v>18</v>
      </c>
      <c r="B20" s="1" t="s">
        <v>43</v>
      </c>
      <c r="C20" s="18">
        <f t="shared" si="0"/>
        <v>7500</v>
      </c>
      <c r="D20" s="18">
        <f>C20/C6</f>
        <v>1.8487022110478444</v>
      </c>
      <c r="E20" s="3">
        <f>300*300</f>
        <v>90000</v>
      </c>
      <c r="F20" s="57"/>
    </row>
    <row r="21" spans="1:6" ht="18">
      <c r="A21" s="2" t="s">
        <v>19</v>
      </c>
      <c r="B21" s="1"/>
      <c r="C21" s="18">
        <f t="shared" si="0"/>
        <v>833.3333333333334</v>
      </c>
      <c r="D21" s="18">
        <f>C21/C6</f>
        <v>0.20541135678309383</v>
      </c>
      <c r="E21" s="3">
        <v>10000</v>
      </c>
      <c r="F21" s="57"/>
    </row>
    <row r="22" spans="1:6" ht="18">
      <c r="A22" s="2" t="s">
        <v>20</v>
      </c>
      <c r="B22" s="1"/>
      <c r="C22" s="18">
        <f t="shared" si="0"/>
        <v>0</v>
      </c>
      <c r="D22" s="18">
        <f>C22/C6</f>
        <v>0</v>
      </c>
      <c r="E22" s="3"/>
      <c r="F22" s="57"/>
    </row>
    <row r="23" spans="1:6" ht="18">
      <c r="A23" s="2" t="s">
        <v>28</v>
      </c>
      <c r="B23" s="1"/>
      <c r="C23" s="18">
        <f t="shared" si="0"/>
        <v>0</v>
      </c>
      <c r="D23" s="18">
        <f>C23/C6</f>
        <v>0</v>
      </c>
      <c r="E23" s="3"/>
      <c r="F23" s="57"/>
    </row>
    <row r="24" spans="1:6" ht="18">
      <c r="A24" s="2" t="s">
        <v>39</v>
      </c>
      <c r="B24" s="1"/>
      <c r="C24" s="18">
        <f t="shared" si="0"/>
        <v>0</v>
      </c>
      <c r="D24" s="18">
        <f>C24/C6</f>
        <v>0</v>
      </c>
      <c r="E24" s="3"/>
      <c r="F24" s="57"/>
    </row>
    <row r="25" spans="1:6" ht="18">
      <c r="A25" s="2"/>
      <c r="B25" s="1"/>
      <c r="C25" s="18">
        <f t="shared" si="0"/>
        <v>0</v>
      </c>
      <c r="D25" s="18">
        <f>C25/C6</f>
        <v>0</v>
      </c>
      <c r="E25" s="3"/>
      <c r="F25" s="57"/>
    </row>
    <row r="26" spans="1:6" ht="18">
      <c r="A26" s="2"/>
      <c r="B26" s="1"/>
      <c r="C26" s="18">
        <f t="shared" si="0"/>
        <v>0</v>
      </c>
      <c r="D26" s="18">
        <f>C26/C6</f>
        <v>0</v>
      </c>
      <c r="E26" s="3"/>
      <c r="F26" s="57"/>
    </row>
    <row r="27" spans="1:6" ht="18">
      <c r="A27" s="2"/>
      <c r="B27" s="1"/>
      <c r="C27" s="18">
        <f t="shared" si="0"/>
        <v>0</v>
      </c>
      <c r="D27" s="18">
        <f>C27/C6</f>
        <v>0</v>
      </c>
      <c r="E27" s="3"/>
      <c r="F27" s="57"/>
    </row>
    <row r="28" spans="1:6" ht="18">
      <c r="A28" s="2"/>
      <c r="B28" s="1"/>
      <c r="C28" s="18">
        <f t="shared" si="0"/>
        <v>0</v>
      </c>
      <c r="D28" s="18">
        <f>C28/C6</f>
        <v>0</v>
      </c>
      <c r="E28" s="3"/>
      <c r="F28" s="57"/>
    </row>
    <row r="29" spans="1:6" ht="18">
      <c r="A29" s="21"/>
      <c r="B29" s="22" t="s">
        <v>21</v>
      </c>
      <c r="C29" s="17">
        <f>C23+C22+C21+C20+C19+C18+C17+C16+C15+C14+C13+C24+C25+C26+C27+C28</f>
        <v>24090.076333333334</v>
      </c>
      <c r="D29" s="17">
        <f>D23+D22+D21+D20+D19+D18+D17+D16+D15+D14+D13+D24+D25+D26+D27+D28</f>
        <v>5.938050317565957</v>
      </c>
      <c r="E29" s="17">
        <f>E23+E22+E21+E20+E19+E18+E17+E16+E15+E14+E13+E24+E25+E26+E27+E28</f>
        <v>289080.91599999997</v>
      </c>
      <c r="F29" s="57"/>
    </row>
    <row r="30" spans="1:6" ht="34.5">
      <c r="A30" s="11" t="s">
        <v>22</v>
      </c>
      <c r="B30" s="23" t="s">
        <v>40</v>
      </c>
      <c r="C30" s="17">
        <f>D30*C6</f>
        <v>4543.728000000001</v>
      </c>
      <c r="D30" s="24">
        <v>1.12</v>
      </c>
      <c r="E30" s="17">
        <f>C30*12</f>
        <v>54524.73600000001</v>
      </c>
      <c r="F30" s="57"/>
    </row>
    <row r="31" spans="1:6" ht="34.5">
      <c r="A31" s="25" t="s">
        <v>23</v>
      </c>
      <c r="B31" s="26" t="s">
        <v>24</v>
      </c>
      <c r="C31" s="17">
        <f>D31*C6</f>
        <v>1338.777</v>
      </c>
      <c r="D31" s="17">
        <v>0.33</v>
      </c>
      <c r="E31" s="17">
        <f>C31*12</f>
        <v>16065.324</v>
      </c>
      <c r="F31" s="57"/>
    </row>
    <row r="32" spans="1:6" ht="52.5">
      <c r="A32" s="25" t="s">
        <v>25</v>
      </c>
      <c r="B32" s="26" t="s">
        <v>26</v>
      </c>
      <c r="C32" s="27"/>
      <c r="D32" s="18"/>
      <c r="E32" s="27"/>
      <c r="F32" s="57"/>
    </row>
    <row r="33" spans="1:6" ht="17.25">
      <c r="A33" s="21"/>
      <c r="B33" s="26" t="s">
        <v>27</v>
      </c>
      <c r="C33" s="17"/>
      <c r="D33" s="17">
        <f>(D31+D30+D29+D11)</f>
        <v>12.028050317565956</v>
      </c>
      <c r="E33" s="17"/>
      <c r="F33" s="58"/>
    </row>
    <row r="34" spans="1:6" ht="17.25">
      <c r="A34" s="21"/>
      <c r="B34" s="44" t="s">
        <v>38</v>
      </c>
      <c r="C34" s="45"/>
      <c r="D34" s="17">
        <v>9.37</v>
      </c>
      <c r="E34" s="17">
        <f>E32+E31+E30+E29+E11</f>
        <v>585559.168</v>
      </c>
      <c r="F34" s="28"/>
    </row>
    <row r="35" spans="1:5" ht="14.25">
      <c r="A35" s="29"/>
      <c r="B35" s="29"/>
      <c r="C35" s="30"/>
      <c r="D35" s="30"/>
      <c r="E35" s="30"/>
    </row>
    <row r="36" spans="1:6" ht="22.5">
      <c r="A36" s="29"/>
      <c r="B36" s="31" t="s">
        <v>37</v>
      </c>
      <c r="C36" s="30"/>
      <c r="D36" s="32">
        <f>C38/100*88</f>
        <v>748</v>
      </c>
      <c r="F36" s="43"/>
    </row>
    <row r="37" spans="1:5" ht="14.25">
      <c r="A37" s="29"/>
      <c r="B37" s="29"/>
      <c r="C37" s="30"/>
      <c r="D37" s="30"/>
      <c r="E37" s="30"/>
    </row>
    <row r="38" spans="1:6" ht="17.25">
      <c r="A38" s="33"/>
      <c r="B38" s="34" t="s">
        <v>53</v>
      </c>
      <c r="C38" s="35">
        <f>C40+C41+C43+C44+C45</f>
        <v>850</v>
      </c>
      <c r="D38" s="36"/>
      <c r="E38" s="36"/>
      <c r="F38" s="37"/>
    </row>
    <row r="39" spans="1:6" ht="17.25">
      <c r="A39" s="33"/>
      <c r="B39" s="38"/>
      <c r="C39" s="39"/>
      <c r="D39" s="36"/>
      <c r="E39" s="36"/>
      <c r="F39" s="37"/>
    </row>
    <row r="40" spans="1:6" ht="17.25">
      <c r="A40" s="33"/>
      <c r="B40" s="38"/>
      <c r="C40" s="39"/>
      <c r="D40" s="36"/>
      <c r="E40" s="36"/>
      <c r="F40" s="37"/>
    </row>
    <row r="41" spans="1:6" ht="17.25">
      <c r="A41" s="33"/>
      <c r="B41" s="38"/>
      <c r="C41" s="39"/>
      <c r="D41" s="36"/>
      <c r="E41" s="36"/>
      <c r="F41" s="37"/>
    </row>
    <row r="42" spans="1:6" ht="17.25">
      <c r="A42" s="33"/>
      <c r="B42" s="38" t="s">
        <v>30</v>
      </c>
      <c r="C42" s="39"/>
      <c r="D42" s="36"/>
      <c r="E42" s="36"/>
      <c r="F42" s="37"/>
    </row>
    <row r="43" spans="1:6" ht="17.25">
      <c r="A43" s="33"/>
      <c r="B43" s="38" t="s">
        <v>31</v>
      </c>
      <c r="C43" s="39">
        <v>500</v>
      </c>
      <c r="D43" s="36"/>
      <c r="E43" s="36"/>
      <c r="F43" s="37"/>
    </row>
    <row r="44" spans="1:6" ht="17.25">
      <c r="A44" s="33"/>
      <c r="B44" s="38" t="s">
        <v>32</v>
      </c>
      <c r="C44" s="39">
        <v>350</v>
      </c>
      <c r="D44" s="36"/>
      <c r="E44" s="36"/>
      <c r="F44" s="37"/>
    </row>
    <row r="45" spans="1:6" ht="17.25">
      <c r="A45" s="33"/>
      <c r="B45" s="38" t="s">
        <v>57</v>
      </c>
      <c r="C45" s="39"/>
      <c r="D45" s="36"/>
      <c r="E45" s="36"/>
      <c r="F45" s="37"/>
    </row>
    <row r="46" spans="1:5" ht="14.25">
      <c r="A46" s="29"/>
      <c r="B46" s="29"/>
      <c r="C46" s="30"/>
      <c r="D46" s="30"/>
      <c r="E46" s="30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2:F2"/>
    <mergeCell ref="C4:E4"/>
    <mergeCell ref="C5:E5"/>
    <mergeCell ref="C6:E6"/>
    <mergeCell ref="A9:F9"/>
    <mergeCell ref="F11:F33"/>
  </mergeCells>
  <printOptions/>
  <pageMargins left="0.7" right="0.7" top="0.75" bottom="0.75" header="0.3" footer="0.3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2016-02-24T06:36:35Z</cp:lastPrinted>
  <dcterms:created xsi:type="dcterms:W3CDTF">2006-09-28T05:33:49Z</dcterms:created>
  <dcterms:modified xsi:type="dcterms:W3CDTF">2016-12-29T03:59:55Z</dcterms:modified>
  <cp:category/>
  <cp:version/>
  <cp:contentType/>
  <cp:contentStatus/>
</cp:coreProperties>
</file>