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'лист1'!$A$1:$F$46</definedName>
  </definedNames>
  <calcPr fullCalcOnLoad="1"/>
</workbook>
</file>

<file path=xl/sharedStrings.xml><?xml version="1.0" encoding="utf-8"?>
<sst xmlns="http://schemas.openxmlformats.org/spreadsheetml/2006/main" count="62" uniqueCount="62">
  <si>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</si>
  <si>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</si>
  <si>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</si>
  <si>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</si>
  <si>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</si>
  <si>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</si>
  <si>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</si>
  <si>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</si>
  <si>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</si>
  <si>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</si>
  <si>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</si>
  <si>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</si>
  <si>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</si>
  <si>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</si>
  <si>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</si>
  <si>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</si>
  <si>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</si>
  <si>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</si>
  <si>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</si>
  <si>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</si>
  <si>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</si>
  <si>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</si>
  <si>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</si>
  <si>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</si>
  <si>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</si>
  <si>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</si>
  <si>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</si>
  <si>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</si>
  <si>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</si>
  <si>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</si>
  <si>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</si>
  <si>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</si>
  <si>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</si>
  <si>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</si>
  <si>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</si>
  <si>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</si>
  <si>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</si>
  <si>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</si>
  <si>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</si>
  <si>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</si>
  <si>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</si>
  <si>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</si>
  <si>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</si>
  <si>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</si>
  <si>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</si>
  <si>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9 этажный панельный дом</t>
  </si>
  <si>
    <t>2.15</t>
  </si>
  <si>
    <t>Провайдеры:</t>
  </si>
  <si>
    <t xml:space="preserve">Страхование лифтов </t>
  </si>
  <si>
    <t>Ремонт входа в подъезд</t>
  </si>
  <si>
    <t>2.16</t>
  </si>
  <si>
    <t>2.17</t>
  </si>
  <si>
    <t>Задоженность (-), переплата (+) посостоянию на 30.09.2016</t>
  </si>
  <si>
    <t>Ремонт кровли -10 м2</t>
  </si>
  <si>
    <t>Ремонт межпанельных швов - 20 пм</t>
  </si>
  <si>
    <t>Дератизация подвального помещения</t>
  </si>
  <si>
    <t>Дезинфекция мусороствола, мусорокамер</t>
  </si>
  <si>
    <t>Ремонт цоколя  - 100 м2</t>
  </si>
  <si>
    <t>Ремонт подъезда</t>
  </si>
  <si>
    <t>Ремонт козырька</t>
  </si>
  <si>
    <t>План работ и услуг по содержанию и ремонту общего имущества МКД на 2017 год по адресу:                                                   С.Поляна, 27 корпус 1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</si>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</sst>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4"/>
  <sheetViews>
    <sheetView tabSelected="1" view="pageBreakPreview" zoomScale="80" zoomScaleNormal="60" zoomScaleSheetLayoutView="80" zoomScalePageLayoutView="0" workbookViewId="0" topLeftCell="A1">
      <selection activeCell="B7" sqref="B7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spans="2:6" ht="15">
      <c r="B1" s="63" t="s">
        <v>61</v>
      </c>
      <c r="C1" s="64"/>
      <c r="D1" s="64"/>
      <c r="E1" s="64"/>
      <c r="F1" s="64"/>
    </row>
    <row r="2" spans="1:6" ht="30" customHeight="1">
      <c r="A2" s="54" t="s">
        <v>60</v>
      </c>
      <c r="B2" s="55"/>
      <c r="C2" s="55"/>
      <c r="D2" s="55"/>
      <c r="E2" s="55"/>
      <c r="F2" s="55"/>
    </row>
    <row r="3" spans="2:5" ht="15.75">
      <c r="B3" s="5"/>
      <c r="C3" s="6"/>
      <c r="D3" s="6"/>
      <c r="E3" s="6"/>
    </row>
    <row r="4" spans="2:5" ht="15">
      <c r="B4" s="8" t="s">
        <v>0</v>
      </c>
      <c r="C4" s="56" t="s">
        <v>45</v>
      </c>
      <c r="D4" s="57"/>
      <c r="E4" s="57"/>
    </row>
    <row r="5" spans="2:5" ht="15">
      <c r="B5" s="8" t="s">
        <v>1</v>
      </c>
      <c r="C5" s="58">
        <v>1</v>
      </c>
      <c r="D5" s="59"/>
      <c r="E5" s="59"/>
    </row>
    <row r="6" spans="2:5" ht="15">
      <c r="B6" s="9" t="s">
        <v>2</v>
      </c>
      <c r="C6" s="58">
        <v>3255.9</v>
      </c>
      <c r="D6" s="59"/>
      <c r="E6" s="59"/>
    </row>
    <row r="7" spans="2:5" ht="15.75">
      <c r="B7" s="5"/>
      <c r="C7" s="6"/>
      <c r="D7" s="6"/>
      <c r="E7" s="6"/>
    </row>
    <row r="8" ht="15">
      <c r="E8" s="4">
        <v>8.5</v>
      </c>
    </row>
    <row r="9" spans="1:6" ht="15">
      <c r="A9" s="50" t="s">
        <v>3</v>
      </c>
      <c r="B9" s="51"/>
      <c r="C9" s="51"/>
      <c r="D9" s="51"/>
      <c r="E9" s="52"/>
      <c r="F9" s="53"/>
    </row>
    <row r="10" spans="1:6" ht="75.75" customHeight="1">
      <c r="A10" s="10" t="s">
        <v>4</v>
      </c>
      <c r="B10" s="11" t="s">
        <v>5</v>
      </c>
      <c r="C10" s="12" t="s">
        <v>36</v>
      </c>
      <c r="D10" s="13" t="s">
        <v>6</v>
      </c>
      <c r="E10" s="12" t="s">
        <v>35</v>
      </c>
      <c r="F10" s="47" t="s">
        <v>52</v>
      </c>
    </row>
    <row r="11" spans="1:6" ht="27" customHeight="1">
      <c r="A11" s="14" t="s">
        <v>7</v>
      </c>
      <c r="B11" s="15" t="s">
        <v>34</v>
      </c>
      <c r="C11" s="16">
        <f>D11*C6</f>
        <v>15107.376</v>
      </c>
      <c r="D11" s="16">
        <v>4.64</v>
      </c>
      <c r="E11" s="17">
        <f>C11*12</f>
        <v>181288.512</v>
      </c>
      <c r="F11" s="60">
        <v>131227.02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1"/>
    </row>
    <row r="13" spans="1:6" ht="18.75">
      <c r="A13" s="20" t="s">
        <v>10</v>
      </c>
      <c r="B13" s="21" t="s">
        <v>11</v>
      </c>
      <c r="C13" s="17">
        <f>0.47*C6</f>
        <v>1530.273</v>
      </c>
      <c r="D13" s="17">
        <v>0.47</v>
      </c>
      <c r="E13" s="17">
        <f>C13*12</f>
        <v>18363.275999999998</v>
      </c>
      <c r="F13" s="61"/>
    </row>
    <row r="14" spans="1:6" ht="19.5" customHeight="1">
      <c r="A14" s="20" t="s">
        <v>12</v>
      </c>
      <c r="B14" s="21" t="s">
        <v>37</v>
      </c>
      <c r="C14" s="17">
        <f>1350/2</f>
        <v>675</v>
      </c>
      <c r="D14" s="17">
        <f>C14/C6</f>
        <v>0.20731594950704874</v>
      </c>
      <c r="E14" s="17">
        <f>C14*12</f>
        <v>8100</v>
      </c>
      <c r="F14" s="61"/>
    </row>
    <row r="15" spans="1:6" ht="20.25" customHeight="1">
      <c r="A15" s="20" t="s">
        <v>13</v>
      </c>
      <c r="B15" s="21" t="s">
        <v>48</v>
      </c>
      <c r="C15" s="17">
        <f aca="true" t="shared" si="0" ref="C15:C26">E15/12</f>
        <v>27.75</v>
      </c>
      <c r="D15" s="17">
        <f>C15/C6</f>
        <v>0.008522989035289781</v>
      </c>
      <c r="E15" s="17">
        <v>333</v>
      </c>
      <c r="F15" s="61"/>
    </row>
    <row r="16" spans="1:6" ht="18.75">
      <c r="A16" s="46" t="s">
        <v>14</v>
      </c>
      <c r="B16" s="1" t="s">
        <v>53</v>
      </c>
      <c r="C16" s="17">
        <f t="shared" si="0"/>
        <v>708.3333333333334</v>
      </c>
      <c r="D16" s="17">
        <f>C16/C6</f>
        <v>0.2175537741740635</v>
      </c>
      <c r="E16" s="2">
        <f>10*850</f>
        <v>8500</v>
      </c>
      <c r="F16" s="61"/>
    </row>
    <row r="17" spans="1:6" ht="19.5" customHeight="1">
      <c r="A17" s="46" t="s">
        <v>15</v>
      </c>
      <c r="B17" s="1" t="s">
        <v>54</v>
      </c>
      <c r="C17" s="17">
        <f t="shared" si="0"/>
        <v>666.6666666666666</v>
      </c>
      <c r="D17" s="17">
        <f>C17/C6</f>
        <v>0.20475649334029503</v>
      </c>
      <c r="E17" s="2">
        <f>20*400</f>
        <v>8000</v>
      </c>
      <c r="F17" s="61"/>
    </row>
    <row r="18" spans="1:6" ht="18" customHeight="1">
      <c r="A18" s="46" t="s">
        <v>16</v>
      </c>
      <c r="B18" s="1" t="s">
        <v>49</v>
      </c>
      <c r="C18" s="17">
        <f t="shared" si="0"/>
        <v>1250</v>
      </c>
      <c r="D18" s="17">
        <f>C18/C6</f>
        <v>0.38391842501305323</v>
      </c>
      <c r="E18" s="2">
        <v>15000</v>
      </c>
      <c r="F18" s="61"/>
    </row>
    <row r="19" spans="1:6" ht="18.75">
      <c r="A19" s="46" t="s">
        <v>17</v>
      </c>
      <c r="B19" s="1" t="s">
        <v>55</v>
      </c>
      <c r="C19" s="17">
        <f t="shared" si="0"/>
        <v>19.133333333333336</v>
      </c>
      <c r="D19" s="17">
        <f>C19/C6</f>
        <v>0.005876511358866469</v>
      </c>
      <c r="E19" s="2">
        <f>410*0.28*2</f>
        <v>229.60000000000002</v>
      </c>
      <c r="F19" s="61"/>
    </row>
    <row r="20" spans="1:6" ht="19.5" customHeight="1">
      <c r="A20" s="46" t="s">
        <v>18</v>
      </c>
      <c r="B20" s="1" t="s">
        <v>57</v>
      </c>
      <c r="C20" s="17">
        <f t="shared" si="0"/>
        <v>2500</v>
      </c>
      <c r="D20" s="17">
        <f>C20/C6</f>
        <v>0.7678368500261065</v>
      </c>
      <c r="E20" s="2">
        <f>100*300</f>
        <v>30000</v>
      </c>
      <c r="F20" s="61"/>
    </row>
    <row r="21" spans="1:6" ht="21" customHeight="1">
      <c r="A21" s="46" t="s">
        <v>19</v>
      </c>
      <c r="B21" s="1" t="s">
        <v>58</v>
      </c>
      <c r="C21" s="17">
        <f t="shared" si="0"/>
        <v>8329.166666666666</v>
      </c>
      <c r="D21" s="17">
        <f>C21/C6</f>
        <v>2.558176438670311</v>
      </c>
      <c r="E21" s="2">
        <v>99950</v>
      </c>
      <c r="F21" s="61"/>
    </row>
    <row r="22" spans="1:6" ht="18.75">
      <c r="A22" s="46" t="s">
        <v>20</v>
      </c>
      <c r="B22" s="1" t="s">
        <v>59</v>
      </c>
      <c r="C22" s="17">
        <f t="shared" si="0"/>
        <v>1475</v>
      </c>
      <c r="D22" s="17">
        <f>C22/C6</f>
        <v>0.4530237415154028</v>
      </c>
      <c r="E22" s="2">
        <v>17700</v>
      </c>
      <c r="F22" s="61"/>
    </row>
    <row r="23" spans="1:6" ht="18.75">
      <c r="A23" s="46" t="s">
        <v>28</v>
      </c>
      <c r="B23" s="1" t="s">
        <v>56</v>
      </c>
      <c r="C23" s="17">
        <f t="shared" si="0"/>
        <v>416.6666666666667</v>
      </c>
      <c r="D23" s="17">
        <f>C23/C6</f>
        <v>0.1279728083376844</v>
      </c>
      <c r="E23" s="2">
        <f>5000</f>
        <v>5000</v>
      </c>
      <c r="F23" s="61"/>
    </row>
    <row r="24" spans="1:6" ht="21.75" customHeight="1">
      <c r="A24" s="46" t="s">
        <v>40</v>
      </c>
      <c r="B24" s="1"/>
      <c r="C24" s="17">
        <f t="shared" si="0"/>
        <v>0</v>
      </c>
      <c r="D24" s="17">
        <f>C24/C6</f>
        <v>0</v>
      </c>
      <c r="E24" s="2"/>
      <c r="F24" s="61"/>
    </row>
    <row r="25" spans="1:6" ht="18.75">
      <c r="A25" s="46" t="s">
        <v>42</v>
      </c>
      <c r="C25" s="17">
        <f>E25/12</f>
        <v>0</v>
      </c>
      <c r="D25" s="17">
        <f>C25/C6</f>
        <v>0</v>
      </c>
      <c r="E25" s="2"/>
      <c r="F25" s="61"/>
    </row>
    <row r="26" spans="1:6" ht="18.75">
      <c r="A26" s="46" t="s">
        <v>43</v>
      </c>
      <c r="B26" s="1"/>
      <c r="C26" s="17">
        <f t="shared" si="0"/>
        <v>0</v>
      </c>
      <c r="D26" s="17">
        <f>C26/C6</f>
        <v>0</v>
      </c>
      <c r="E26" s="2"/>
      <c r="F26" s="61"/>
    </row>
    <row r="27" spans="1:6" ht="18.75">
      <c r="A27" s="46" t="s">
        <v>46</v>
      </c>
      <c r="B27" s="1"/>
      <c r="C27" s="17">
        <f>E27/12</f>
        <v>0</v>
      </c>
      <c r="D27" s="17">
        <f>C27/C6</f>
        <v>0</v>
      </c>
      <c r="E27" s="2"/>
      <c r="F27" s="61"/>
    </row>
    <row r="28" spans="1:6" ht="18.75">
      <c r="A28" s="46" t="s">
        <v>50</v>
      </c>
      <c r="B28" s="1"/>
      <c r="C28" s="17">
        <f>E28/12</f>
        <v>0</v>
      </c>
      <c r="D28" s="17">
        <f>C28/C6</f>
        <v>0</v>
      </c>
      <c r="E28" s="2"/>
      <c r="F28" s="61"/>
    </row>
    <row r="29" spans="1:6" ht="18.75">
      <c r="A29" s="46" t="s">
        <v>51</v>
      </c>
      <c r="B29" s="1"/>
      <c r="C29" s="17">
        <f>E29/12</f>
        <v>0</v>
      </c>
      <c r="D29" s="17">
        <f>C29/C6</f>
        <v>0</v>
      </c>
      <c r="E29" s="2"/>
      <c r="F29" s="61"/>
    </row>
    <row r="30" spans="1:6" ht="18.75">
      <c r="A30" s="20"/>
      <c r="B30" s="21" t="s">
        <v>21</v>
      </c>
      <c r="C30" s="16">
        <f>C23+C22+C21+C20+C19+C18+C17+C16+C15+C14+C13+C24+C25+C26+C27+C28+C29</f>
        <v>17597.989666666665</v>
      </c>
      <c r="D30" s="16">
        <f>D23+D22+D21+D20+D19+D18+D17+D16+D15+D14+D13+D24+D25+D26+D27+D28+D29</f>
        <v>5.404953980978121</v>
      </c>
      <c r="E30" s="16">
        <f>E23+E22+E21+E20+E19+E18+E17+E16+E15+E14+E13+E24+E25+E26+E27+E28+E29</f>
        <v>211175.876</v>
      </c>
      <c r="F30" s="61"/>
    </row>
    <row r="31" spans="1:6" ht="37.5">
      <c r="A31" s="10" t="s">
        <v>22</v>
      </c>
      <c r="B31" s="22" t="s">
        <v>41</v>
      </c>
      <c r="C31" s="16">
        <f>D31*C6</f>
        <v>4623.378</v>
      </c>
      <c r="D31" s="23">
        <f>ROUND((D30+D11)/84.6*12,2)</f>
        <v>1.42</v>
      </c>
      <c r="E31" s="16">
        <f>D31*12*C6</f>
        <v>55480.536</v>
      </c>
      <c r="F31" s="61"/>
    </row>
    <row r="32" spans="1:6" ht="37.5">
      <c r="A32" s="24" t="s">
        <v>23</v>
      </c>
      <c r="B32" s="25" t="s">
        <v>24</v>
      </c>
      <c r="C32" s="16">
        <f>ROUND((C30+C11)/84.5*3.5,2)</f>
        <v>1354.66</v>
      </c>
      <c r="D32" s="16">
        <f>C32/C6</f>
        <v>0.41606314690254614</v>
      </c>
      <c r="E32" s="16">
        <f>ROUND((E30+E11)/84.5*3.5,2)</f>
        <v>16255.92</v>
      </c>
      <c r="F32" s="61"/>
    </row>
    <row r="33" spans="1:6" ht="56.25">
      <c r="A33" s="24" t="s">
        <v>25</v>
      </c>
      <c r="B33" s="25" t="s">
        <v>26</v>
      </c>
      <c r="C33" s="26"/>
      <c r="D33" s="17">
        <f>C33/C6</f>
        <v>0</v>
      </c>
      <c r="E33" s="26"/>
      <c r="F33" s="61"/>
    </row>
    <row r="34" spans="1:6" ht="18.75">
      <c r="A34" s="20"/>
      <c r="B34" s="25" t="s">
        <v>27</v>
      </c>
      <c r="C34" s="16"/>
      <c r="D34" s="16">
        <f>D32+D31+D30+D11+D33</f>
        <v>11.881017127880668</v>
      </c>
      <c r="E34" s="16"/>
      <c r="F34" s="62"/>
    </row>
    <row r="35" spans="1:6" ht="18.75">
      <c r="A35" s="20"/>
      <c r="B35" s="48" t="s">
        <v>39</v>
      </c>
      <c r="C35" s="49"/>
      <c r="D35" s="16">
        <f>-(F11+D37)/C6/12+D34</f>
        <v>8.502566213131034</v>
      </c>
      <c r="E35" s="16"/>
      <c r="F35" s="27"/>
    </row>
    <row r="36" spans="1:5" ht="15">
      <c r="A36" s="28"/>
      <c r="B36" s="28"/>
      <c r="C36" s="29"/>
      <c r="D36" s="29"/>
      <c r="E36" s="29"/>
    </row>
    <row r="37" spans="1:4" ht="22.5">
      <c r="A37" s="28"/>
      <c r="B37" s="30" t="s">
        <v>38</v>
      </c>
      <c r="C37" s="29"/>
      <c r="D37" s="31">
        <f>C39/100*88</f>
        <v>771.76</v>
      </c>
    </row>
    <row r="38" spans="1:5" ht="15">
      <c r="A38" s="28"/>
      <c r="B38" s="28"/>
      <c r="C38" s="29"/>
      <c r="D38" s="29"/>
      <c r="E38" s="29"/>
    </row>
    <row r="39" spans="1:6" ht="18">
      <c r="A39" s="32"/>
      <c r="B39" s="33" t="s">
        <v>29</v>
      </c>
      <c r="C39" s="34">
        <f>C41+C42+C44+C45+C46+F41+F42+F43+F44+F45+C43</f>
        <v>877</v>
      </c>
      <c r="D39" s="35"/>
      <c r="E39" s="35"/>
      <c r="F39" s="36"/>
    </row>
    <row r="40" spans="1:6" ht="18.75">
      <c r="A40" s="32"/>
      <c r="B40" s="37"/>
      <c r="C40" s="38"/>
      <c r="D40" s="39"/>
      <c r="E40" s="39"/>
      <c r="F40" s="40"/>
    </row>
    <row r="41" spans="1:6" ht="18.75">
      <c r="A41" s="32"/>
      <c r="B41" s="37" t="s">
        <v>32</v>
      </c>
      <c r="C41" s="38">
        <v>50</v>
      </c>
      <c r="D41" s="41"/>
      <c r="E41" s="42"/>
      <c r="F41" s="43"/>
    </row>
    <row r="42" spans="1:6" ht="18.75">
      <c r="A42" s="32"/>
      <c r="B42" s="37" t="s">
        <v>33</v>
      </c>
      <c r="C42" s="38">
        <v>50</v>
      </c>
      <c r="D42" s="41"/>
      <c r="E42" s="42"/>
      <c r="F42" s="43"/>
    </row>
    <row r="43" spans="1:6" ht="18.75">
      <c r="A43" s="32"/>
      <c r="B43" s="37" t="s">
        <v>47</v>
      </c>
      <c r="C43" s="38"/>
      <c r="D43" s="41"/>
      <c r="E43" s="42"/>
      <c r="F43" s="43"/>
    </row>
    <row r="44" spans="1:6" ht="18.75">
      <c r="A44" s="32"/>
      <c r="B44" s="37" t="s">
        <v>30</v>
      </c>
      <c r="C44" s="38">
        <v>250</v>
      </c>
      <c r="D44" s="41"/>
      <c r="E44" s="42"/>
      <c r="F44" s="43"/>
    </row>
    <row r="45" spans="1:6" ht="18.75">
      <c r="A45" s="32"/>
      <c r="B45" s="37" t="s">
        <v>31</v>
      </c>
      <c r="C45" s="38">
        <v>350</v>
      </c>
      <c r="D45" s="41"/>
      <c r="E45" s="42"/>
      <c r="F45" s="43"/>
    </row>
    <row r="46" spans="1:6" ht="18.75">
      <c r="A46" s="32"/>
      <c r="B46" s="37" t="s">
        <v>44</v>
      </c>
      <c r="C46" s="38">
        <v>177</v>
      </c>
      <c r="D46" s="39"/>
      <c r="E46" s="39"/>
      <c r="F46" s="40"/>
    </row>
    <row r="47" spans="1:5" ht="15">
      <c r="A47" s="28"/>
      <c r="B47" s="28"/>
      <c r="C47" s="29"/>
      <c r="D47" s="29"/>
      <c r="E47" s="29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1:5" ht="15">
      <c r="A57" s="44"/>
      <c r="B57" s="44"/>
      <c r="C57" s="45"/>
      <c r="D57" s="45"/>
      <c r="E57" s="45"/>
    </row>
    <row r="58" spans="1:5" ht="15">
      <c r="A58" s="44"/>
      <c r="B58" s="44"/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  <row r="92" spans="3:5" ht="15">
      <c r="C92" s="45"/>
      <c r="D92" s="45"/>
      <c r="E92" s="45"/>
    </row>
    <row r="93" spans="3:5" ht="15">
      <c r="C93" s="45"/>
      <c r="D93" s="45"/>
      <c r="E93" s="45"/>
    </row>
    <row r="94" spans="3:5" ht="15">
      <c r="C94" s="45"/>
      <c r="D94" s="45"/>
      <c r="E94" s="45"/>
    </row>
  </sheetData>
  <sheetProtection/>
  <mergeCells count="8">
    <mergeCell ref="B1:F1"/>
    <mergeCell ref="B35:C35"/>
    <mergeCell ref="A9:F9"/>
    <mergeCell ref="A2:F2"/>
    <mergeCell ref="C4:E4"/>
    <mergeCell ref="C5:E5"/>
    <mergeCell ref="C6:E6"/>
    <mergeCell ref="F11:F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2017-01-09T03:48:06Z</dcterms:modified>
  <cp:category/>
  <cp:version/>
  <cp:contentType/>
  <cp:contentStatus/>
</cp:coreProperties>
</file>