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<sst xmlns="http://schemas.openxmlformats.org/spreadsheetml/2006/main" count="66" uniqueCount="66">
  <si>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</si>
  <si>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</si>
  <si>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</si>
  <si>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</si>
  <si>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</si>
  <si>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</si>
  <si>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</si>
  <si>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</si>
  <si>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</si>
  <si>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</si>
  <si>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</si>
  <si>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</si>
  <si>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</si>
  <si>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</si>
  <si>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</si>
  <si>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</si>
  <si>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</si>
  <si>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</si>
  <si>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</si>
  <si>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</si>
  <si>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</si>
  <si>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</si>
  <si>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</si>
  <si>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</si>
  <si>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</si>
  <si>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</si>
  <si>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</si>
  <si>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</si>
  <si>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</si>
  <si>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</si>
  <si>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</si>
  <si>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</si>
  <si>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</si>
  <si>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</si>
  <si>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</si>
  <si>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</si>
  <si>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</si>
  <si>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</si>
  <si>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</si>
  <si>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</si>
  <si>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</si>
  <si>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</si>
  <si>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9 этажный панельный дом</t>
  </si>
  <si>
    <t>ПроДвижение</t>
  </si>
  <si>
    <t>Оранжевый слон</t>
  </si>
  <si>
    <t>Страхование лифта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</si>
  <si>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</si>
  <si>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</si>
  <si>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</si>
  <si>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</si>
  <si>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</si>
  <si>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</si>
  <si>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</si>
  <si>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</si>
  <si>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</si>
  <si>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Ремонт подъезда</t>
  </si>
  <si>
    <t>Задоженность (-), переплата (+) посостоянию на 30.09.2016</t>
  </si>
  <si>
    <t>Дератизация подвального помещения</t>
  </si>
  <si>
    <t xml:space="preserve">Ремонт входа в подъезд </t>
  </si>
  <si>
    <t>Дезинфекция мусороствола, мусорокамер</t>
  </si>
  <si>
    <t>Ремонт кровли - 20 м2</t>
  </si>
  <si>
    <t>Ремонт фасада (покраска цоколя) - 100 м2</t>
  </si>
  <si>
    <t>Замена почтовых ящиков - 108 шт</t>
  </si>
  <si>
    <t>Ремонт межпанельных швов - 60 пм</t>
  </si>
  <si>
    <t>План работ и услуг по содержанию и ремонту общего имущества МКД на 2017 год по адресу:                                           Георгия Исакова 253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</si>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</sst>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8"/>
  <sheetViews>
    <sheetView tabSelected="1" view="pageBreakPreview" zoomScale="70" zoomScaleNormal="80" zoomScaleSheetLayoutView="70" zoomScalePageLayoutView="0" workbookViewId="0" topLeftCell="A1">
      <selection activeCell="F11" sqref="F11:F38"/>
    </sheetView>
  </sheetViews>
  <sheetFormatPr defaultColWidth="8.8515625" defaultRowHeight="15"/>
  <cols>
    <col min="1" max="1" width="5.00390625" style="5" customWidth="1"/>
    <col min="2" max="2" width="65.7109375" style="5" customWidth="1"/>
    <col min="3" max="3" width="15.28125" style="5" customWidth="1"/>
    <col min="4" max="4" width="11.57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spans="2:6" ht="15">
      <c r="B1" s="58" t="s">
        <v>65</v>
      </c>
      <c r="C1" s="59"/>
      <c r="D1" s="59"/>
      <c r="E1" s="59"/>
      <c r="F1" s="59"/>
    </row>
    <row r="2" spans="1:6" ht="30" customHeight="1">
      <c r="A2" s="49" t="s">
        <v>64</v>
      </c>
      <c r="B2" s="50"/>
      <c r="C2" s="50"/>
      <c r="D2" s="50"/>
      <c r="E2" s="50"/>
      <c r="F2" s="50"/>
    </row>
    <row r="3" spans="2:5" ht="15.75">
      <c r="B3" s="8"/>
      <c r="C3" s="9"/>
      <c r="D3" s="9"/>
      <c r="E3" s="9"/>
    </row>
    <row r="4" spans="2:5" ht="15">
      <c r="B4" s="10" t="s">
        <v>0</v>
      </c>
      <c r="C4" s="51" t="s">
        <v>42</v>
      </c>
      <c r="D4" s="52"/>
      <c r="E4" s="52"/>
    </row>
    <row r="5" spans="2:5" ht="15">
      <c r="B5" s="10" t="s">
        <v>1</v>
      </c>
      <c r="C5" s="53">
        <v>1</v>
      </c>
      <c r="D5" s="54"/>
      <c r="E5" s="54"/>
    </row>
    <row r="6" spans="2:5" ht="15">
      <c r="B6" s="11" t="s">
        <v>2</v>
      </c>
      <c r="C6" s="53">
        <v>3240.1</v>
      </c>
      <c r="D6" s="54"/>
      <c r="E6" s="54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2" t="s">
        <v>4</v>
      </c>
      <c r="B10" s="13" t="s">
        <v>5</v>
      </c>
      <c r="C10" s="14" t="s">
        <v>35</v>
      </c>
      <c r="D10" s="15" t="s">
        <v>6</v>
      </c>
      <c r="E10" s="14" t="s">
        <v>34</v>
      </c>
      <c r="F10" s="42" t="s">
        <v>56</v>
      </c>
    </row>
    <row r="11" spans="1:6" ht="27" customHeight="1">
      <c r="A11" s="16" t="s">
        <v>7</v>
      </c>
      <c r="B11" s="17" t="s">
        <v>33</v>
      </c>
      <c r="C11" s="18">
        <f>D11*C6</f>
        <v>15034.063999999998</v>
      </c>
      <c r="D11" s="18">
        <v>4.64</v>
      </c>
      <c r="E11" s="4">
        <f>C11*12</f>
        <v>180408.76799999998</v>
      </c>
      <c r="F11" s="55">
        <f>150948.99</f>
        <v>150948.99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6"/>
    </row>
    <row r="13" spans="1:6" ht="18.75">
      <c r="A13" s="21" t="s">
        <v>10</v>
      </c>
      <c r="B13" s="22" t="s">
        <v>11</v>
      </c>
      <c r="C13" s="4">
        <f>0.47*C6</f>
        <v>1522.847</v>
      </c>
      <c r="D13" s="4">
        <v>0.47</v>
      </c>
      <c r="E13" s="4">
        <f>C13*12</f>
        <v>18274.164</v>
      </c>
      <c r="F13" s="56"/>
    </row>
    <row r="14" spans="1:6" ht="19.5" customHeight="1">
      <c r="A14" s="21" t="s">
        <v>12</v>
      </c>
      <c r="B14" s="22" t="s">
        <v>36</v>
      </c>
      <c r="C14" s="4">
        <v>1350</v>
      </c>
      <c r="D14" s="4">
        <f>C14/C6</f>
        <v>0.41665380698126603</v>
      </c>
      <c r="E14" s="4">
        <f>C14*12</f>
        <v>16200</v>
      </c>
      <c r="F14" s="56"/>
    </row>
    <row r="15" spans="1:6" ht="20.25" customHeight="1">
      <c r="A15" s="2" t="s">
        <v>13</v>
      </c>
      <c r="B15" s="1" t="s">
        <v>60</v>
      </c>
      <c r="C15" s="4">
        <f aca="true" t="shared" si="0" ref="C15:C22">E15/12</f>
        <v>1416.6666666666667</v>
      </c>
      <c r="D15" s="4">
        <f>C15/C6</f>
        <v>0.4372293036223162</v>
      </c>
      <c r="E15" s="3">
        <f>20*850</f>
        <v>17000</v>
      </c>
      <c r="F15" s="56"/>
    </row>
    <row r="16" spans="1:6" ht="18.75">
      <c r="A16" s="2" t="s">
        <v>14</v>
      </c>
      <c r="B16" s="1" t="s">
        <v>63</v>
      </c>
      <c r="C16" s="4">
        <f t="shared" si="0"/>
        <v>2000</v>
      </c>
      <c r="D16" s="4">
        <f>C16/C6</f>
        <v>0.6172648992315052</v>
      </c>
      <c r="E16" s="3">
        <f>60*400</f>
        <v>24000</v>
      </c>
      <c r="F16" s="56"/>
    </row>
    <row r="17" spans="1:6" ht="18.75">
      <c r="A17" s="2" t="s">
        <v>15</v>
      </c>
      <c r="B17" s="1" t="s">
        <v>61</v>
      </c>
      <c r="C17" s="4">
        <f t="shared" si="0"/>
        <v>0</v>
      </c>
      <c r="D17" s="4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57</v>
      </c>
      <c r="C18" s="4">
        <f t="shared" si="0"/>
        <v>19.133333333333336</v>
      </c>
      <c r="D18" s="4">
        <f>C18/C6</f>
        <v>0.005905167535981401</v>
      </c>
      <c r="E18" s="3">
        <f>410*0.28*2</f>
        <v>229.60000000000002</v>
      </c>
      <c r="F18" s="56"/>
    </row>
    <row r="19" spans="1:6" ht="18.75">
      <c r="A19" s="2" t="s">
        <v>17</v>
      </c>
      <c r="B19" s="1" t="s">
        <v>58</v>
      </c>
      <c r="C19" s="4">
        <f t="shared" si="0"/>
        <v>0</v>
      </c>
      <c r="D19" s="4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45</v>
      </c>
      <c r="C20" s="4">
        <f t="shared" si="0"/>
        <v>27.75</v>
      </c>
      <c r="D20" s="4">
        <f>C20/C6</f>
        <v>0.008564550476837135</v>
      </c>
      <c r="E20" s="3">
        <v>333</v>
      </c>
      <c r="F20" s="56"/>
    </row>
    <row r="21" spans="1:6" ht="18.75">
      <c r="A21" s="2" t="s">
        <v>19</v>
      </c>
      <c r="B21" s="1" t="s">
        <v>55</v>
      </c>
      <c r="C21" s="4">
        <f t="shared" si="0"/>
        <v>8329.166666666666</v>
      </c>
      <c r="D21" s="4">
        <f>C21/C6</f>
        <v>2.570651111591206</v>
      </c>
      <c r="E21" s="3">
        <v>99950</v>
      </c>
      <c r="F21" s="56"/>
    </row>
    <row r="22" spans="1:6" ht="18.75">
      <c r="A22" s="2" t="s">
        <v>20</v>
      </c>
      <c r="B22" s="1" t="s">
        <v>59</v>
      </c>
      <c r="C22" s="4">
        <f t="shared" si="0"/>
        <v>416.6666666666667</v>
      </c>
      <c r="D22" s="4">
        <f>C22/C6</f>
        <v>0.1285968540065636</v>
      </c>
      <c r="E22" s="3">
        <v>5000</v>
      </c>
      <c r="F22" s="56"/>
    </row>
    <row r="23" spans="1:6" ht="18.75">
      <c r="A23" s="2" t="s">
        <v>28</v>
      </c>
      <c r="B23" s="1" t="s">
        <v>62</v>
      </c>
      <c r="C23" s="4">
        <f aca="true" t="shared" si="1" ref="C23:C29">E23/12</f>
        <v>3150</v>
      </c>
      <c r="D23" s="4">
        <f>C23/C6</f>
        <v>0.9721922162896207</v>
      </c>
      <c r="E23" s="3">
        <f>108*350</f>
        <v>37800</v>
      </c>
      <c r="F23" s="56"/>
    </row>
    <row r="24" spans="1:6" ht="18.75">
      <c r="A24" s="2" t="s">
        <v>39</v>
      </c>
      <c r="B24" s="1"/>
      <c r="C24" s="4">
        <f t="shared" si="1"/>
        <v>0</v>
      </c>
      <c r="D24" s="4">
        <f>C24/C6</f>
        <v>0</v>
      </c>
      <c r="E24" s="3"/>
      <c r="F24" s="56"/>
    </row>
    <row r="25" spans="1:6" ht="21.75" customHeight="1">
      <c r="A25" s="2" t="s">
        <v>46</v>
      </c>
      <c r="B25" s="1"/>
      <c r="C25" s="4">
        <f t="shared" si="1"/>
        <v>0</v>
      </c>
      <c r="D25" s="4">
        <f>C25/C6</f>
        <v>0</v>
      </c>
      <c r="E25" s="3"/>
      <c r="F25" s="56"/>
    </row>
    <row r="26" spans="1:6" ht="18.75">
      <c r="A26" s="2" t="s">
        <v>47</v>
      </c>
      <c r="B26" s="1"/>
      <c r="C26" s="4">
        <f t="shared" si="1"/>
        <v>0</v>
      </c>
      <c r="D26" s="4">
        <f>C26/C6</f>
        <v>0</v>
      </c>
      <c r="E26" s="3"/>
      <c r="F26" s="56"/>
    </row>
    <row r="27" spans="1:6" ht="18.75">
      <c r="A27" s="2" t="s">
        <v>48</v>
      </c>
      <c r="B27" s="1"/>
      <c r="C27" s="4">
        <f t="shared" si="1"/>
        <v>0</v>
      </c>
      <c r="D27" s="4">
        <f>C27/C6</f>
        <v>0</v>
      </c>
      <c r="E27" s="3"/>
      <c r="F27" s="56"/>
    </row>
    <row r="28" spans="1:6" ht="18.75">
      <c r="A28" s="21" t="s">
        <v>49</v>
      </c>
      <c r="B28" s="22"/>
      <c r="C28" s="4">
        <f t="shared" si="1"/>
        <v>0</v>
      </c>
      <c r="D28" s="4">
        <f>C28/C6</f>
        <v>0</v>
      </c>
      <c r="E28" s="4"/>
      <c r="F28" s="56"/>
    </row>
    <row r="29" spans="1:6" ht="18.75">
      <c r="A29" s="21" t="s">
        <v>50</v>
      </c>
      <c r="B29" s="22"/>
      <c r="C29" s="4">
        <f t="shared" si="1"/>
        <v>0</v>
      </c>
      <c r="D29" s="4">
        <f>C29/C6</f>
        <v>0</v>
      </c>
      <c r="E29" s="4"/>
      <c r="F29" s="56"/>
    </row>
    <row r="30" spans="1:6" ht="18.75">
      <c r="A30" s="2" t="s">
        <v>51</v>
      </c>
      <c r="B30" s="1"/>
      <c r="C30" s="4">
        <f>E30/12</f>
        <v>0</v>
      </c>
      <c r="D30" s="4">
        <f>C30/C6</f>
        <v>0</v>
      </c>
      <c r="E30" s="3"/>
      <c r="F30" s="56"/>
    </row>
    <row r="31" spans="1:6" ht="18.75">
      <c r="A31" s="2" t="s">
        <v>52</v>
      </c>
      <c r="B31" s="1"/>
      <c r="C31" s="4">
        <f>E31/12</f>
        <v>0</v>
      </c>
      <c r="D31" s="4">
        <f>C31/C6</f>
        <v>0</v>
      </c>
      <c r="E31" s="3"/>
      <c r="F31" s="56"/>
    </row>
    <row r="32" spans="1:6" ht="18.75">
      <c r="A32" s="2" t="s">
        <v>53</v>
      </c>
      <c r="B32" s="1"/>
      <c r="C32" s="4">
        <f>E32/12</f>
        <v>0</v>
      </c>
      <c r="D32" s="4">
        <f>C32/C6</f>
        <v>0</v>
      </c>
      <c r="E32" s="3"/>
      <c r="F32" s="56"/>
    </row>
    <row r="33" spans="1:6" ht="18.75">
      <c r="A33" s="2" t="s">
        <v>54</v>
      </c>
      <c r="B33" s="1"/>
      <c r="C33" s="4">
        <f>E33/12</f>
        <v>0</v>
      </c>
      <c r="D33" s="4">
        <f>C33/C6</f>
        <v>0</v>
      </c>
      <c r="E33" s="3"/>
      <c r="F33" s="56"/>
    </row>
    <row r="34" spans="1:6" ht="18.75">
      <c r="A34" s="21"/>
      <c r="B34" s="22" t="s">
        <v>21</v>
      </c>
      <c r="C34" s="18">
        <f>C23+C22+C21+C20+C19+C18+C17+C16+C15+C14+C13+C24+C25+C26+C27+C28+C29+C30+C31+C32+C33</f>
        <v>18232.230333333333</v>
      </c>
      <c r="D34" s="18">
        <f>D23+D22+D21+D20+D19+D18+D17+D16+D15+D14+D13+D24+D25+D26+D27+D28+D29+D30+D31+D32+D33</f>
        <v>5.627057909735296</v>
      </c>
      <c r="E34" s="18">
        <f>E23+E22+E21+E20+E19+E18+E17+E16+E15+E14+E13+E24+E25+E26+E27+E28+E29+E30+E31+E32+E33</f>
        <v>218786.764</v>
      </c>
      <c r="F34" s="56"/>
    </row>
    <row r="35" spans="1:6" ht="37.5">
      <c r="A35" s="12" t="s">
        <v>22</v>
      </c>
      <c r="B35" s="23" t="s">
        <v>40</v>
      </c>
      <c r="C35" s="18">
        <f>D35*C6</f>
        <v>4730.545999999999</v>
      </c>
      <c r="D35" s="24">
        <f>ROUND((D34+D11)/84.6*12,2)</f>
        <v>1.46</v>
      </c>
      <c r="E35" s="18">
        <f>D35*12*C6</f>
        <v>56766.551999999996</v>
      </c>
      <c r="F35" s="56"/>
    </row>
    <row r="36" spans="1:6" ht="37.5">
      <c r="A36" s="25" t="s">
        <v>23</v>
      </c>
      <c r="B36" s="26" t="s">
        <v>24</v>
      </c>
      <c r="C36" s="18">
        <f>ROUND((C34+C11)/84.5*3.5,2)</f>
        <v>1377.89</v>
      </c>
      <c r="D36" s="18">
        <f>C36/C6</f>
        <v>0.4252615660010494</v>
      </c>
      <c r="E36" s="18">
        <f>ROUND((E34+E11)/84.5*3.5,2)</f>
        <v>16534.73</v>
      </c>
      <c r="F36" s="56"/>
    </row>
    <row r="37" spans="1:6" ht="56.25">
      <c r="A37" s="25" t="s">
        <v>25</v>
      </c>
      <c r="B37" s="26" t="s">
        <v>26</v>
      </c>
      <c r="C37" s="27">
        <v>0</v>
      </c>
      <c r="D37" s="4">
        <f>C37/C6</f>
        <v>0</v>
      </c>
      <c r="E37" s="27">
        <f>C37*12</f>
        <v>0</v>
      </c>
      <c r="F37" s="56"/>
    </row>
    <row r="38" spans="1:6" ht="18.75">
      <c r="A38" s="21"/>
      <c r="B38" s="26" t="s">
        <v>27</v>
      </c>
      <c r="C38" s="18"/>
      <c r="D38" s="18">
        <f>D36+D35+D34+D11+D37</f>
        <v>12.152319475736345</v>
      </c>
      <c r="E38" s="18"/>
      <c r="F38" s="57"/>
    </row>
    <row r="39" spans="1:6" ht="18.75">
      <c r="A39" s="21"/>
      <c r="B39" s="43" t="s">
        <v>38</v>
      </c>
      <c r="C39" s="44"/>
      <c r="D39" s="18">
        <f>-(F11+D41)/C6/12+D38</f>
        <v>8.250157248233078</v>
      </c>
      <c r="E39" s="18"/>
      <c r="F39" s="28"/>
    </row>
    <row r="40" spans="1:5" ht="15">
      <c r="A40" s="29"/>
      <c r="B40" s="29"/>
      <c r="C40" s="30"/>
      <c r="D40" s="30"/>
      <c r="E40" s="30"/>
    </row>
    <row r="41" spans="1:4" ht="22.5">
      <c r="A41" s="29"/>
      <c r="B41" s="31" t="s">
        <v>37</v>
      </c>
      <c r="C41" s="30"/>
      <c r="D41" s="32">
        <f>C43/100*88</f>
        <v>771.76</v>
      </c>
    </row>
    <row r="42" spans="1:5" ht="15">
      <c r="A42" s="29"/>
      <c r="B42" s="29"/>
      <c r="C42" s="30"/>
      <c r="D42" s="30"/>
      <c r="E42" s="30"/>
    </row>
    <row r="43" spans="1:6" ht="18">
      <c r="A43" s="33"/>
      <c r="B43" s="34" t="s">
        <v>29</v>
      </c>
      <c r="C43" s="35">
        <f>C44+C45+C47+C48+C49+C50</f>
        <v>877</v>
      </c>
      <c r="D43" s="36"/>
      <c r="E43" s="36"/>
      <c r="F43" s="37"/>
    </row>
    <row r="44" spans="1:6" ht="18">
      <c r="A44" s="33"/>
      <c r="B44" s="38" t="s">
        <v>43</v>
      </c>
      <c r="C44" s="39">
        <v>50</v>
      </c>
      <c r="D44" s="36"/>
      <c r="E44" s="36"/>
      <c r="F44" s="37"/>
    </row>
    <row r="45" spans="1:6" ht="18">
      <c r="A45" s="33"/>
      <c r="B45" s="38" t="s">
        <v>44</v>
      </c>
      <c r="C45" s="39">
        <v>50</v>
      </c>
      <c r="D45" s="36"/>
      <c r="E45" s="36"/>
      <c r="F45" s="37"/>
    </row>
    <row r="46" spans="1:6" ht="18">
      <c r="A46" s="33"/>
      <c r="B46" s="38" t="s">
        <v>30</v>
      </c>
      <c r="C46" s="39"/>
      <c r="D46" s="36"/>
      <c r="E46" s="36"/>
      <c r="F46" s="37"/>
    </row>
    <row r="47" spans="1:6" ht="18">
      <c r="A47" s="33"/>
      <c r="B47" s="38" t="s">
        <v>31</v>
      </c>
      <c r="C47" s="39">
        <v>250</v>
      </c>
      <c r="D47" s="36"/>
      <c r="E47" s="36"/>
      <c r="F47" s="37"/>
    </row>
    <row r="48" spans="1:6" ht="18">
      <c r="A48" s="33"/>
      <c r="B48" s="38" t="s">
        <v>32</v>
      </c>
      <c r="C48" s="39">
        <v>350</v>
      </c>
      <c r="D48" s="36"/>
      <c r="E48" s="36"/>
      <c r="F48" s="37"/>
    </row>
    <row r="49" spans="1:6" ht="18">
      <c r="A49" s="33"/>
      <c r="B49" s="38" t="s">
        <v>41</v>
      </c>
      <c r="C49" s="39">
        <v>177</v>
      </c>
      <c r="D49" s="36"/>
      <c r="E49" s="36"/>
      <c r="F49" s="37"/>
    </row>
    <row r="50" spans="1:6" ht="18">
      <c r="A50" s="33"/>
      <c r="B50" s="38"/>
      <c r="C50" s="39"/>
      <c r="D50" s="36"/>
      <c r="E50" s="36"/>
      <c r="F50" s="37"/>
    </row>
    <row r="51" spans="1:5" ht="15">
      <c r="A51" s="29"/>
      <c r="B51" s="29"/>
      <c r="C51" s="30"/>
      <c r="D51" s="30"/>
      <c r="E51" s="30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1:5" ht="15">
      <c r="A61" s="40"/>
      <c r="B61" s="40"/>
      <c r="C61" s="41"/>
      <c r="D61" s="41"/>
      <c r="E61" s="41"/>
    </row>
    <row r="62" spans="1:5" ht="15">
      <c r="A62" s="40"/>
      <c r="B62" s="40"/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  <row r="97" spans="3:5" ht="15">
      <c r="C97" s="41"/>
      <c r="D97" s="41"/>
      <c r="E97" s="41"/>
    </row>
    <row r="98" spans="3:5" ht="15">
      <c r="C98" s="41"/>
      <c r="D98" s="41"/>
      <c r="E98" s="41"/>
    </row>
  </sheetData>
  <sheetProtection/>
  <mergeCells count="8">
    <mergeCell ref="B1:F1"/>
    <mergeCell ref="B39:C39"/>
    <mergeCell ref="A9:F9"/>
    <mergeCell ref="A2:F2"/>
    <mergeCell ref="C4:E4"/>
    <mergeCell ref="C5:E5"/>
    <mergeCell ref="C6:E6"/>
    <mergeCell ref="F11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2017-01-09T03:15:46Z</dcterms:modified>
  <cp:category/>
  <cp:version/>
  <cp:contentType/>
  <cp:contentStatus/>
</cp:coreProperties>
</file>