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<sst xmlns="http://schemas.openxmlformats.org/spreadsheetml/2006/main" count="63" uniqueCount="63">
  <si>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</si>
  <si>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</si>
  <si>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</si>
  <si>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</si>
  <si>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</si>
  <si>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</si>
  <si>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</si>
  <si>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</si>
  <si>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</si>
  <si>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</si>
  <si>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</si>
  <si>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</si>
  <si>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</si>
  <si>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</si>
  <si>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</si>
  <si>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</si>
  <si>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</si>
  <si>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</si>
  <si>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</si>
  <si>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</si>
  <si>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</si>
  <si>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</si>
  <si>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</si>
  <si>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</si>
  <si>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</si>
  <si>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</si>
  <si>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</si>
  <si>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</si>
  <si>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</si>
  <si>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</si>
  <si>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</si>
  <si>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</si>
  <si>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</si>
  <si>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</si>
  <si>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</si>
  <si>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</si>
  <si>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</si>
  <si>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</si>
  <si>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</si>
  <si>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</si>
  <si>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</si>
  <si>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</si>
  <si>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</si>
  <si>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</si>
  <si>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</si>
  <si>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</si>
  <si>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Ремонт входов в подъезды 6шт</t>
  </si>
  <si>
    <t>Спил деревьев 10шт</t>
  </si>
  <si>
    <t>ПроДвижение</t>
  </si>
  <si>
    <t>Оранжевый слон</t>
  </si>
  <si>
    <t>Запсибтранстелеком</t>
  </si>
  <si>
    <t>Страхование лифтов</t>
  </si>
  <si>
    <t>Предлагаемый план работ и услуг по содержанию и ремонту общего имущества МКД на 2016 год по адресу:                                          Монтажников 8</t>
  </si>
  <si>
    <t>Задоженность (-), переплата (+) посостоянию на 01.11.2015</t>
  </si>
  <si>
    <t>Установка решеток на цок.окна</t>
  </si>
  <si>
    <t>Ремонт кровли 35м2</t>
  </si>
  <si>
    <t>Ремонт балконных козырьков</t>
  </si>
  <si>
    <t>Ремонт фассада(окраска цоколя) 375м2</t>
  </si>
  <si>
    <t>Ремонт подъездов №2,6</t>
  </si>
  <si>
    <t>Замена входных дверей в подъезд 4 шт</t>
  </si>
  <si>
    <t>Замена входных дверей в мусорокамеры 3 шт</t>
  </si>
  <si>
    <t>Ремонт асфальтного покрытия 165м2</t>
  </si>
  <si>
    <t>Ремонт подъездных козырьков 2 шт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</si>
</sst>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E19" sqref="E19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2" spans="1:6" ht="30" customHeight="1">
      <c r="A2" s="49" t="s">
        <v>52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45</v>
      </c>
      <c r="D4" s="52"/>
      <c r="E4" s="52"/>
    </row>
    <row r="5" spans="2:5" ht="15">
      <c r="B5" s="8" t="s">
        <v>1</v>
      </c>
      <c r="C5" s="53">
        <v>6</v>
      </c>
      <c r="D5" s="54"/>
      <c r="E5" s="54"/>
    </row>
    <row r="6" spans="2:5" ht="15">
      <c r="B6" s="9" t="s">
        <v>2</v>
      </c>
      <c r="C6" s="53">
        <v>12191.5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53</v>
      </c>
    </row>
    <row r="11" spans="1:6" ht="27" customHeight="1">
      <c r="A11" s="25" t="s">
        <v>7</v>
      </c>
      <c r="B11" s="26" t="s">
        <v>33</v>
      </c>
      <c r="C11" s="27">
        <f>D11*C6</f>
        <v>56568.56</v>
      </c>
      <c r="D11" s="27">
        <v>4.64</v>
      </c>
      <c r="E11" s="28">
        <f>C11*12</f>
        <v>678822.72</v>
      </c>
      <c r="F11" s="55">
        <v>595646.1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.75">
      <c r="A13" s="31" t="s">
        <v>10</v>
      </c>
      <c r="B13" s="32" t="s">
        <v>11</v>
      </c>
      <c r="C13" s="28">
        <f>0.47*C6</f>
        <v>5730.005</v>
      </c>
      <c r="D13" s="28">
        <v>0.47</v>
      </c>
      <c r="E13" s="28">
        <f>C13*12</f>
        <v>68760.06</v>
      </c>
      <c r="F13" s="56"/>
    </row>
    <row r="14" spans="1:6" ht="19.5" customHeight="1">
      <c r="A14" s="31" t="s">
        <v>12</v>
      </c>
      <c r="B14" s="32" t="s">
        <v>44</v>
      </c>
      <c r="C14" s="28">
        <v>1350</v>
      </c>
      <c r="D14" s="28">
        <f>C14/C6</f>
        <v>0.1107328876676373</v>
      </c>
      <c r="E14" s="28">
        <f>C14*12</f>
        <v>16200</v>
      </c>
      <c r="F14" s="56"/>
    </row>
    <row r="15" spans="1:6" ht="20.25" customHeight="1">
      <c r="A15" s="2" t="s">
        <v>13</v>
      </c>
      <c r="B15" s="1" t="s">
        <v>55</v>
      </c>
      <c r="C15" s="28">
        <f aca="true" t="shared" si="0" ref="C15:C22">E15/12</f>
        <v>2333.3333333333335</v>
      </c>
      <c r="D15" s="28">
        <f>C15/C6</f>
        <v>0.1913901762156694</v>
      </c>
      <c r="E15" s="3">
        <v>28000</v>
      </c>
      <c r="F15" s="56"/>
    </row>
    <row r="16" spans="1:6" ht="18.75">
      <c r="A16" s="2" t="s">
        <v>14</v>
      </c>
      <c r="B16" s="1" t="s">
        <v>56</v>
      </c>
      <c r="C16" s="28">
        <f t="shared" si="0"/>
        <v>3500</v>
      </c>
      <c r="D16" s="28">
        <f>C16/C6</f>
        <v>0.28708526432350406</v>
      </c>
      <c r="E16" s="3">
        <v>42000</v>
      </c>
      <c r="F16" s="56"/>
    </row>
    <row r="17" spans="1:6" ht="18.75">
      <c r="A17" s="2" t="s">
        <v>15</v>
      </c>
      <c r="B17" s="1" t="s">
        <v>62</v>
      </c>
      <c r="C17" s="28">
        <f t="shared" si="0"/>
        <v>7500</v>
      </c>
      <c r="D17" s="28">
        <f>C17/C6</f>
        <v>0.6151827092646516</v>
      </c>
      <c r="E17" s="3">
        <v>90000</v>
      </c>
      <c r="F17" s="56"/>
    </row>
    <row r="18" spans="1:6" ht="18.75">
      <c r="A18" s="2" t="s">
        <v>16</v>
      </c>
      <c r="B18" s="1" t="s">
        <v>57</v>
      </c>
      <c r="C18" s="28">
        <f t="shared" si="0"/>
        <v>6083.333333333333</v>
      </c>
      <c r="D18" s="28">
        <f>C18/C6</f>
        <v>0.4989815308479952</v>
      </c>
      <c r="E18" s="3">
        <v>73000</v>
      </c>
      <c r="F18" s="56"/>
    </row>
    <row r="19" spans="1:6" ht="18.75">
      <c r="A19" s="2" t="s">
        <v>17</v>
      </c>
      <c r="B19" s="1" t="s">
        <v>58</v>
      </c>
      <c r="C19" s="28">
        <f t="shared" si="0"/>
        <v>16333.333333333334</v>
      </c>
      <c r="D19" s="28">
        <f>C19/C6</f>
        <v>1.3397312335096858</v>
      </c>
      <c r="E19" s="3">
        <v>196000</v>
      </c>
      <c r="F19" s="56"/>
    </row>
    <row r="20" spans="1:6" ht="21" customHeight="1">
      <c r="A20" s="2" t="s">
        <v>18</v>
      </c>
      <c r="B20" s="1" t="s">
        <v>46</v>
      </c>
      <c r="C20" s="28">
        <f t="shared" si="0"/>
        <v>2500</v>
      </c>
      <c r="D20" s="28">
        <f>C20/C6</f>
        <v>0.2050609030882172</v>
      </c>
      <c r="E20" s="3">
        <v>30000</v>
      </c>
      <c r="F20" s="56"/>
    </row>
    <row r="21" spans="1:6" ht="18.75">
      <c r="A21" s="2" t="s">
        <v>19</v>
      </c>
      <c r="B21" s="1" t="s">
        <v>59</v>
      </c>
      <c r="C21" s="28">
        <f t="shared" si="0"/>
        <v>6666.666666666667</v>
      </c>
      <c r="D21" s="28">
        <f>C21/C6</f>
        <v>0.5468290749019126</v>
      </c>
      <c r="E21" s="3">
        <v>80000</v>
      </c>
      <c r="F21" s="56"/>
    </row>
    <row r="22" spans="1:6" ht="18.75">
      <c r="A22" s="2" t="s">
        <v>20</v>
      </c>
      <c r="B22" s="1" t="s">
        <v>54</v>
      </c>
      <c r="C22" s="28">
        <f t="shared" si="0"/>
        <v>2916.6666666666665</v>
      </c>
      <c r="D22" s="28">
        <f>C22/C6</f>
        <v>0.23923772026958673</v>
      </c>
      <c r="E22" s="3">
        <v>35000</v>
      </c>
      <c r="F22" s="56"/>
    </row>
    <row r="23" spans="1:6" ht="18.75">
      <c r="A23" s="2" t="s">
        <v>28</v>
      </c>
      <c r="B23" s="1" t="s">
        <v>60</v>
      </c>
      <c r="C23" s="28">
        <f aca="true" t="shared" si="1" ref="C23:C28">E23/12</f>
        <v>2500</v>
      </c>
      <c r="D23" s="28">
        <f>C23/C6</f>
        <v>0.2050609030882172</v>
      </c>
      <c r="E23" s="3">
        <v>30000</v>
      </c>
      <c r="F23" s="56"/>
    </row>
    <row r="24" spans="1:6" ht="18.75">
      <c r="A24" s="2" t="s">
        <v>38</v>
      </c>
      <c r="B24" s="1" t="s">
        <v>61</v>
      </c>
      <c r="C24" s="28">
        <f t="shared" si="1"/>
        <v>12375</v>
      </c>
      <c r="D24" s="28">
        <f>C24/C6</f>
        <v>1.015051470286675</v>
      </c>
      <c r="E24" s="3">
        <v>148500</v>
      </c>
      <c r="F24" s="56"/>
    </row>
    <row r="25" spans="1:6" ht="18.75">
      <c r="A25" s="2" t="s">
        <v>40</v>
      </c>
      <c r="B25" s="1" t="s">
        <v>47</v>
      </c>
      <c r="C25" s="28">
        <f t="shared" si="1"/>
        <v>3333.3333333333335</v>
      </c>
      <c r="D25" s="28">
        <f>C25/C6</f>
        <v>0.2734145374509563</v>
      </c>
      <c r="E25" s="3">
        <v>40000</v>
      </c>
      <c r="F25" s="56"/>
    </row>
    <row r="26" spans="1:6" ht="18.75">
      <c r="A26" s="31" t="s">
        <v>41</v>
      </c>
      <c r="B26" s="32" t="s">
        <v>51</v>
      </c>
      <c r="C26" s="28">
        <f t="shared" si="1"/>
        <v>166.5</v>
      </c>
      <c r="D26" s="28">
        <f>C26/C6</f>
        <v>0.013657056145675266</v>
      </c>
      <c r="E26" s="28">
        <f>333*6</f>
        <v>1998</v>
      </c>
      <c r="F26" s="56"/>
    </row>
    <row r="27" spans="1:6" ht="18.75">
      <c r="A27" s="2" t="s">
        <v>42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.75">
      <c r="A28" s="2" t="s">
        <v>43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73288.17166666666</v>
      </c>
      <c r="D29" s="27">
        <f>D23+D22+D21+D20+D19+D18+D17+D16+D15+D14+D13+D24+D25+D26+D27+D28</f>
        <v>6.011415467060384</v>
      </c>
      <c r="E29" s="27">
        <f>E23+E22+E21+E20+E19+E18+E17+E16+E15+E14+E13+E24+E25+E26+E27+E28</f>
        <v>879458.06</v>
      </c>
      <c r="F29" s="56"/>
    </row>
    <row r="30" spans="1:6" ht="37.5">
      <c r="A30" s="21" t="s">
        <v>22</v>
      </c>
      <c r="B30" s="33" t="s">
        <v>39</v>
      </c>
      <c r="C30" s="27">
        <f>D30*C6</f>
        <v>18409.165</v>
      </c>
      <c r="D30" s="34">
        <f>ROUND((D29+D11)/84.6*12,2)</f>
        <v>1.51</v>
      </c>
      <c r="E30" s="27">
        <f>D30*12*C6</f>
        <v>220909.98</v>
      </c>
      <c r="F30" s="56"/>
    </row>
    <row r="31" spans="1:6" ht="37.5">
      <c r="A31" s="35" t="s">
        <v>23</v>
      </c>
      <c r="B31" s="36" t="s">
        <v>24</v>
      </c>
      <c r="C31" s="27">
        <f>ROUND((C29+C11)/84.5*3.5,2)</f>
        <v>5378.68</v>
      </c>
      <c r="D31" s="27">
        <f>C31/C6</f>
        <v>0.4411827912890129</v>
      </c>
      <c r="E31" s="27">
        <f>ROUND((E29+E11)/84.5*3.5,2)</f>
        <v>64544.17</v>
      </c>
      <c r="F31" s="56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8.75">
      <c r="A33" s="31"/>
      <c r="B33" s="36" t="s">
        <v>27</v>
      </c>
      <c r="C33" s="27"/>
      <c r="D33" s="27">
        <f>D31+D30+D29+D11+D32</f>
        <v>12.602598258349396</v>
      </c>
      <c r="E33" s="27"/>
      <c r="F33" s="57"/>
    </row>
    <row r="34" spans="1:6" ht="18.75">
      <c r="A34" s="31"/>
      <c r="B34" s="43" t="s">
        <v>37</v>
      </c>
      <c r="C34" s="44"/>
      <c r="D34" s="27">
        <f>-(F11+D36)/C6/12+D33</f>
        <v>8.504674158224994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3872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4400</v>
      </c>
      <c r="D38" s="17"/>
      <c r="E38" s="17"/>
      <c r="F38" s="39"/>
    </row>
    <row r="39" spans="1:6" ht="18">
      <c r="A39" s="14"/>
      <c r="B39" s="18" t="s">
        <v>48</v>
      </c>
      <c r="C39" s="19">
        <v>300</v>
      </c>
      <c r="D39" s="17"/>
      <c r="E39" s="17"/>
      <c r="F39" s="39"/>
    </row>
    <row r="40" spans="1:6" ht="18">
      <c r="A40" s="14"/>
      <c r="B40" s="18" t="s">
        <v>49</v>
      </c>
      <c r="C40" s="19">
        <v>250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3000</v>
      </c>
      <c r="D42" s="17"/>
      <c r="E42" s="17"/>
      <c r="F42" s="39"/>
    </row>
    <row r="43" spans="1:6" ht="18">
      <c r="A43" s="14"/>
      <c r="B43" s="18" t="s">
        <v>32</v>
      </c>
      <c r="C43" s="19">
        <v>350</v>
      </c>
      <c r="D43" s="17"/>
      <c r="E43" s="17"/>
      <c r="F43" s="39"/>
    </row>
    <row r="44" spans="1:6" ht="18">
      <c r="A44" s="14"/>
      <c r="B44" s="18" t="s">
        <v>50</v>
      </c>
      <c r="C44" s="19">
        <v>500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2015-12-21T07:27:57Z</dcterms:modified>
  <cp:category/>
  <cp:version/>
  <cp:contentType/>
  <cp:contentStatus/>
</cp:coreProperties>
</file>